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2"/>
  <workbookPr/>
  <mc:AlternateContent xmlns:mc="http://schemas.openxmlformats.org/markup-compatibility/2006">
    <mc:Choice Requires="x15">
      <x15ac:absPath xmlns:x15ac="http://schemas.microsoft.com/office/spreadsheetml/2010/11/ac" url="C:\D\Dokumenty\Ivanovice - Bytové jednotky OŘ Brno - Oprava bytové jednotky\"/>
    </mc:Choice>
  </mc:AlternateContent>
  <xr:revisionPtr revIDLastSave="0" documentId="8_{7D375A2D-DF42-45E0-8477-3AFEE8FFF013}" xr6:coauthVersionLast="36" xr6:coauthVersionMax="36" xr10:uidLastSave="{00000000-0000-0000-0000-000000000000}"/>
  <bookViews>
    <workbookView xWindow="0" yWindow="0" windowWidth="28500" windowHeight="12270" xr2:uid="{00000000-000D-0000-FFFF-FFFF00000000}"/>
  </bookViews>
  <sheets>
    <sheet name="Rekapitulace stavby" sheetId="1" r:id="rId1"/>
    <sheet name="SO 01 - Stavební část" sheetId="2" r:id="rId2"/>
    <sheet name="SO 02 - Zdravotechnika" sheetId="3" r:id="rId3"/>
    <sheet name="SO 03 - Ústřední topení" sheetId="4" r:id="rId4"/>
    <sheet name="SO 05 - Elektroinstalace" sheetId="5" r:id="rId5"/>
    <sheet name="SO 04 - Vzduchotechnika" sheetId="6" r:id="rId6"/>
    <sheet name="SO 98-98 - Všeobecný objekt" sheetId="7" r:id="rId7"/>
    <sheet name="Seznam figur" sheetId="8" r:id="rId8"/>
    <sheet name="Pokyny pro vyplnění" sheetId="9" r:id="rId9"/>
  </sheets>
  <definedNames>
    <definedName name="_xlnm._FilterDatabase" localSheetId="1" hidden="1">'SO 01 - Stavební část'!$C$103:$K$432</definedName>
    <definedName name="_xlnm._FilterDatabase" localSheetId="2" hidden="1">'SO 02 - Zdravotechnika'!$C$93:$K$235</definedName>
    <definedName name="_xlnm._FilterDatabase" localSheetId="3" hidden="1">'SO 03 - Ústřední topení'!$C$92:$K$199</definedName>
    <definedName name="_xlnm._FilterDatabase" localSheetId="5" hidden="1">'SO 04 - Vzduchotechnika'!$C$87:$K$111</definedName>
    <definedName name="_xlnm._FilterDatabase" localSheetId="4" hidden="1">'SO 05 - Elektroinstalace'!$C$90:$K$175</definedName>
    <definedName name="_xlnm._FilterDatabase" localSheetId="6" hidden="1">'SO 98-98 - Všeobecný objekt'!$C$85:$K$95</definedName>
    <definedName name="_xlnm.Print_Titles" localSheetId="0">'Rekapitulace stavby'!$52:$52</definedName>
    <definedName name="_xlnm.Print_Titles" localSheetId="7">'Seznam figur'!$9:$9</definedName>
    <definedName name="_xlnm.Print_Titles" localSheetId="1">'SO 01 - Stavební část'!$103:$103</definedName>
    <definedName name="_xlnm.Print_Titles" localSheetId="2">'SO 02 - Zdravotechnika'!$93:$93</definedName>
    <definedName name="_xlnm.Print_Titles" localSheetId="3">'SO 03 - Ústřední topení'!$92:$92</definedName>
    <definedName name="_xlnm.Print_Titles" localSheetId="5">'SO 04 - Vzduchotechnika'!$87:$87</definedName>
    <definedName name="_xlnm.Print_Titles" localSheetId="4">'SO 05 - Elektroinstalace'!$90:$90</definedName>
    <definedName name="_xlnm.Print_Titles" localSheetId="6">'SO 98-98 - Všeobecný objekt'!$85:$85</definedName>
    <definedName name="_xlnm.Print_Area" localSheetId="8">'Pokyny pro vyplnění'!$B$2:$K$71,'Pokyny pro vyplnění'!$B$74:$K$118,'Pokyny pro vyplnění'!$B$121:$K$161,'Pokyny pro vyplnění'!$B$164:$K$218</definedName>
    <definedName name="_xlnm.Print_Area" localSheetId="0">'Rekapitulace stavby'!$D$4:$AO$36,'Rekapitulace stavby'!$C$42:$AQ$62</definedName>
    <definedName name="_xlnm.Print_Area" localSheetId="7">'Seznam figur'!$C$4:$G$32</definedName>
    <definedName name="_xlnm.Print_Area" localSheetId="1">'SO 01 - Stavební část'!$C$4:$J$41,'SO 01 - Stavební část'!$C$47:$J$83,'SO 01 - Stavební část'!$C$89:$K$432</definedName>
    <definedName name="_xlnm.Print_Area" localSheetId="2">'SO 02 - Zdravotechnika'!$C$4:$J$41,'SO 02 - Zdravotechnika'!$C$47:$J$73,'SO 02 - Zdravotechnika'!$C$79:$K$235</definedName>
    <definedName name="_xlnm.Print_Area" localSheetId="3">'SO 03 - Ústřední topení'!$C$4:$J$41,'SO 03 - Ústřední topení'!$C$47:$J$72,'SO 03 - Ústřední topení'!$C$78:$K$199</definedName>
    <definedName name="_xlnm.Print_Area" localSheetId="5">'SO 04 - Vzduchotechnika'!$C$4:$J$41,'SO 04 - Vzduchotechnika'!$C$47:$J$67,'SO 04 - Vzduchotechnika'!$C$73:$K$111</definedName>
    <definedName name="_xlnm.Print_Area" localSheetId="4">'SO 05 - Elektroinstalace'!$C$4:$J$41,'SO 05 - Elektroinstalace'!$C$47:$J$70,'SO 05 - Elektroinstalace'!$C$76:$K$175</definedName>
    <definedName name="_xlnm.Print_Area" localSheetId="6">'SO 98-98 - Všeobecný objekt'!$C$4:$J$41,'SO 98-98 - Všeobecný objekt'!$C$47:$J$65,'SO 98-98 - Všeobecný objekt'!$C$71:$K$95</definedName>
  </definedNames>
  <calcPr calcId="191029"/>
</workbook>
</file>

<file path=xl/calcChain.xml><?xml version="1.0" encoding="utf-8"?>
<calcChain xmlns="http://schemas.openxmlformats.org/spreadsheetml/2006/main">
  <c r="D7" i="8" l="1"/>
  <c r="J39" i="7"/>
  <c r="J38" i="7"/>
  <c r="AY61" i="1"/>
  <c r="J37" i="7"/>
  <c r="AX61" i="1"/>
  <c r="BI94" i="7"/>
  <c r="BH94" i="7"/>
  <c r="BG94" i="7"/>
  <c r="BF94" i="7"/>
  <c r="T94" i="7"/>
  <c r="R94" i="7"/>
  <c r="P94" i="7"/>
  <c r="BI92" i="7"/>
  <c r="BH92" i="7"/>
  <c r="BG92" i="7"/>
  <c r="BF92" i="7"/>
  <c r="T92" i="7"/>
  <c r="R92" i="7"/>
  <c r="P92" i="7"/>
  <c r="BI90" i="7"/>
  <c r="BH90" i="7"/>
  <c r="BG90" i="7"/>
  <c r="BF90" i="7"/>
  <c r="T90" i="7"/>
  <c r="R90" i="7"/>
  <c r="P90" i="7"/>
  <c r="BI88" i="7"/>
  <c r="BH88" i="7"/>
  <c r="BG88" i="7"/>
  <c r="BF88" i="7"/>
  <c r="T88" i="7"/>
  <c r="R88" i="7"/>
  <c r="P88" i="7"/>
  <c r="J83" i="7"/>
  <c r="J82" i="7"/>
  <c r="F82" i="7"/>
  <c r="F80" i="7"/>
  <c r="E78" i="7"/>
  <c r="J59" i="7"/>
  <c r="J58" i="7"/>
  <c r="F58" i="7"/>
  <c r="F56" i="7"/>
  <c r="E54" i="7"/>
  <c r="J20" i="7"/>
  <c r="E20" i="7"/>
  <c r="F59" i="7"/>
  <c r="J19" i="7"/>
  <c r="J14" i="7"/>
  <c r="J56" i="7"/>
  <c r="E7" i="7"/>
  <c r="E50" i="7" s="1"/>
  <c r="J39" i="6"/>
  <c r="J38" i="6"/>
  <c r="AY60" i="1"/>
  <c r="J37" i="6"/>
  <c r="AX60" i="1"/>
  <c r="BI110" i="6"/>
  <c r="BH110" i="6"/>
  <c r="BG110" i="6"/>
  <c r="BF110" i="6"/>
  <c r="T110" i="6"/>
  <c r="R110" i="6"/>
  <c r="P110" i="6"/>
  <c r="BI108" i="6"/>
  <c r="BH108" i="6"/>
  <c r="BG108" i="6"/>
  <c r="BF108" i="6"/>
  <c r="T108" i="6"/>
  <c r="R108" i="6"/>
  <c r="P108" i="6"/>
  <c r="BI105" i="6"/>
  <c r="BH105" i="6"/>
  <c r="BG105" i="6"/>
  <c r="BF105" i="6"/>
  <c r="T105" i="6"/>
  <c r="R105" i="6"/>
  <c r="P105" i="6"/>
  <c r="BI103" i="6"/>
  <c r="BH103" i="6"/>
  <c r="BG103" i="6"/>
  <c r="BF103" i="6"/>
  <c r="T103" i="6"/>
  <c r="R103" i="6"/>
  <c r="P103" i="6"/>
  <c r="BI101" i="6"/>
  <c r="BH101" i="6"/>
  <c r="BG101" i="6"/>
  <c r="BF101" i="6"/>
  <c r="T101" i="6"/>
  <c r="R101" i="6"/>
  <c r="P101" i="6"/>
  <c r="BI99" i="6"/>
  <c r="BH99" i="6"/>
  <c r="BG99" i="6"/>
  <c r="BF99" i="6"/>
  <c r="T99" i="6"/>
  <c r="R99" i="6"/>
  <c r="P99" i="6"/>
  <c r="BI97" i="6"/>
  <c r="BH97" i="6"/>
  <c r="BG97" i="6"/>
  <c r="BF97" i="6"/>
  <c r="T97" i="6"/>
  <c r="R97" i="6"/>
  <c r="P97" i="6"/>
  <c r="BI95" i="6"/>
  <c r="BH95" i="6"/>
  <c r="BG95" i="6"/>
  <c r="BF95" i="6"/>
  <c r="T95" i="6"/>
  <c r="R95" i="6"/>
  <c r="P95" i="6"/>
  <c r="BI93" i="6"/>
  <c r="BH93" i="6"/>
  <c r="BG93" i="6"/>
  <c r="BF93" i="6"/>
  <c r="T93" i="6"/>
  <c r="R93" i="6"/>
  <c r="P93" i="6"/>
  <c r="BI91" i="6"/>
  <c r="BH91" i="6"/>
  <c r="BG91" i="6"/>
  <c r="BF91" i="6"/>
  <c r="T91" i="6"/>
  <c r="R91" i="6"/>
  <c r="P91" i="6"/>
  <c r="J85" i="6"/>
  <c r="J84" i="6"/>
  <c r="F84" i="6"/>
  <c r="F82" i="6"/>
  <c r="E80" i="6"/>
  <c r="J59" i="6"/>
  <c r="J58" i="6"/>
  <c r="F58" i="6"/>
  <c r="F56" i="6"/>
  <c r="E54" i="6"/>
  <c r="J20" i="6"/>
  <c r="E20" i="6"/>
  <c r="F59" i="6" s="1"/>
  <c r="J19" i="6"/>
  <c r="J14" i="6"/>
  <c r="J82" i="6"/>
  <c r="E7" i="6"/>
  <c r="E76" i="6" s="1"/>
  <c r="J39" i="5"/>
  <c r="J38" i="5"/>
  <c r="AY59" i="1"/>
  <c r="J37" i="5"/>
  <c r="AX59" i="1"/>
  <c r="BI174" i="5"/>
  <c r="BH174" i="5"/>
  <c r="BG174" i="5"/>
  <c r="BF174" i="5"/>
  <c r="T174" i="5"/>
  <c r="R174" i="5"/>
  <c r="P174" i="5"/>
  <c r="BI172" i="5"/>
  <c r="BH172" i="5"/>
  <c r="BG172" i="5"/>
  <c r="BF172" i="5"/>
  <c r="T172" i="5"/>
  <c r="R172" i="5"/>
  <c r="P172" i="5"/>
  <c r="BI170" i="5"/>
  <c r="BH170" i="5"/>
  <c r="BG170" i="5"/>
  <c r="BF170" i="5"/>
  <c r="T170" i="5"/>
  <c r="R170" i="5"/>
  <c r="P170" i="5"/>
  <c r="BI168" i="5"/>
  <c r="BH168" i="5"/>
  <c r="BG168" i="5"/>
  <c r="BF168" i="5"/>
  <c r="T168" i="5"/>
  <c r="R168" i="5"/>
  <c r="P168" i="5"/>
  <c r="BI166" i="5"/>
  <c r="BH166" i="5"/>
  <c r="BG166" i="5"/>
  <c r="BF166" i="5"/>
  <c r="T166" i="5"/>
  <c r="R166" i="5"/>
  <c r="P166" i="5"/>
  <c r="BI165" i="5"/>
  <c r="BH165" i="5"/>
  <c r="BG165" i="5"/>
  <c r="BF165" i="5"/>
  <c r="T165" i="5"/>
  <c r="R165" i="5"/>
  <c r="P165" i="5"/>
  <c r="BI163" i="5"/>
  <c r="BH163" i="5"/>
  <c r="BG163" i="5"/>
  <c r="BF163" i="5"/>
  <c r="T163" i="5"/>
  <c r="R163" i="5"/>
  <c r="P163" i="5"/>
  <c r="BI162" i="5"/>
  <c r="BH162" i="5"/>
  <c r="BG162" i="5"/>
  <c r="BF162" i="5"/>
  <c r="T162" i="5"/>
  <c r="R162" i="5"/>
  <c r="P162" i="5"/>
  <c r="BI160" i="5"/>
  <c r="BH160" i="5"/>
  <c r="BG160" i="5"/>
  <c r="BF160" i="5"/>
  <c r="T160" i="5"/>
  <c r="R160" i="5"/>
  <c r="P160" i="5"/>
  <c r="BI156" i="5"/>
  <c r="BH156" i="5"/>
  <c r="BG156" i="5"/>
  <c r="BF156" i="5"/>
  <c r="T156" i="5"/>
  <c r="R156" i="5"/>
  <c r="P156" i="5"/>
  <c r="BI154" i="5"/>
  <c r="BH154" i="5"/>
  <c r="BG154" i="5"/>
  <c r="BF154" i="5"/>
  <c r="T154" i="5"/>
  <c r="R154" i="5"/>
  <c r="P154" i="5"/>
  <c r="BI153" i="5"/>
  <c r="BH153" i="5"/>
  <c r="BG153" i="5"/>
  <c r="BF153" i="5"/>
  <c r="T153" i="5"/>
  <c r="R153" i="5"/>
  <c r="P153" i="5"/>
  <c r="BI152" i="5"/>
  <c r="BH152" i="5"/>
  <c r="BG152" i="5"/>
  <c r="BF152" i="5"/>
  <c r="T152" i="5"/>
  <c r="R152" i="5"/>
  <c r="P152" i="5"/>
  <c r="BI150" i="5"/>
  <c r="BH150" i="5"/>
  <c r="BG150" i="5"/>
  <c r="BF150" i="5"/>
  <c r="T150" i="5"/>
  <c r="R150" i="5"/>
  <c r="P150" i="5"/>
  <c r="BI149" i="5"/>
  <c r="BH149" i="5"/>
  <c r="BG149" i="5"/>
  <c r="BF149" i="5"/>
  <c r="T149" i="5"/>
  <c r="R149" i="5"/>
  <c r="P149" i="5"/>
  <c r="BI147" i="5"/>
  <c r="BH147" i="5"/>
  <c r="BG147" i="5"/>
  <c r="BF147" i="5"/>
  <c r="T147" i="5"/>
  <c r="R147" i="5"/>
  <c r="P147" i="5"/>
  <c r="BI146" i="5"/>
  <c r="BH146" i="5"/>
  <c r="BG146" i="5"/>
  <c r="BF146" i="5"/>
  <c r="T146" i="5"/>
  <c r="R146" i="5"/>
  <c r="P146" i="5"/>
  <c r="BI144" i="5"/>
  <c r="BH144" i="5"/>
  <c r="BG144" i="5"/>
  <c r="BF144" i="5"/>
  <c r="T144" i="5"/>
  <c r="R144" i="5"/>
  <c r="P144" i="5"/>
  <c r="BI141" i="5"/>
  <c r="BH141" i="5"/>
  <c r="BG141" i="5"/>
  <c r="BF141" i="5"/>
  <c r="T141" i="5"/>
  <c r="R141" i="5"/>
  <c r="P141" i="5"/>
  <c r="BI139" i="5"/>
  <c r="BH139" i="5"/>
  <c r="BG139" i="5"/>
  <c r="BF139" i="5"/>
  <c r="T139" i="5"/>
  <c r="R139" i="5"/>
  <c r="P139" i="5"/>
  <c r="BI138" i="5"/>
  <c r="BH138" i="5"/>
  <c r="BG138" i="5"/>
  <c r="BF138" i="5"/>
  <c r="T138" i="5"/>
  <c r="R138" i="5"/>
  <c r="P138" i="5"/>
  <c r="BI137" i="5"/>
  <c r="BH137" i="5"/>
  <c r="BG137" i="5"/>
  <c r="BF137" i="5"/>
  <c r="T137" i="5"/>
  <c r="R137" i="5"/>
  <c r="P137" i="5"/>
  <c r="BI136" i="5"/>
  <c r="BH136" i="5"/>
  <c r="BG136" i="5"/>
  <c r="BF136" i="5"/>
  <c r="T136" i="5"/>
  <c r="R136" i="5"/>
  <c r="P136" i="5"/>
  <c r="BI134" i="5"/>
  <c r="BH134" i="5"/>
  <c r="BG134" i="5"/>
  <c r="BF134" i="5"/>
  <c r="T134" i="5"/>
  <c r="R134" i="5"/>
  <c r="P134" i="5"/>
  <c r="BI133" i="5"/>
  <c r="BH133" i="5"/>
  <c r="BG133" i="5"/>
  <c r="BF133" i="5"/>
  <c r="T133" i="5"/>
  <c r="R133" i="5"/>
  <c r="P133" i="5"/>
  <c r="BI131" i="5"/>
  <c r="BH131" i="5"/>
  <c r="BG131" i="5"/>
  <c r="BF131" i="5"/>
  <c r="T131" i="5"/>
  <c r="R131" i="5"/>
  <c r="P131" i="5"/>
  <c r="BI130" i="5"/>
  <c r="BH130" i="5"/>
  <c r="BG130" i="5"/>
  <c r="BF130" i="5"/>
  <c r="T130" i="5"/>
  <c r="R130" i="5"/>
  <c r="P130" i="5"/>
  <c r="BI128" i="5"/>
  <c r="BH128" i="5"/>
  <c r="BG128" i="5"/>
  <c r="BF128" i="5"/>
  <c r="T128" i="5"/>
  <c r="R128" i="5"/>
  <c r="P128" i="5"/>
  <c r="BI127" i="5"/>
  <c r="BH127" i="5"/>
  <c r="BG127" i="5"/>
  <c r="BF127" i="5"/>
  <c r="T127" i="5"/>
  <c r="R127" i="5"/>
  <c r="P127" i="5"/>
  <c r="BI125" i="5"/>
  <c r="BH125" i="5"/>
  <c r="BG125" i="5"/>
  <c r="BF125" i="5"/>
  <c r="T125" i="5"/>
  <c r="R125" i="5"/>
  <c r="P125" i="5"/>
  <c r="BI124" i="5"/>
  <c r="BH124" i="5"/>
  <c r="BG124" i="5"/>
  <c r="BF124" i="5"/>
  <c r="T124" i="5"/>
  <c r="R124" i="5"/>
  <c r="P124" i="5"/>
  <c r="BI122" i="5"/>
  <c r="BH122" i="5"/>
  <c r="BG122" i="5"/>
  <c r="BF122" i="5"/>
  <c r="T122" i="5"/>
  <c r="R122" i="5"/>
  <c r="P122" i="5"/>
  <c r="BI121" i="5"/>
  <c r="BH121" i="5"/>
  <c r="BG121" i="5"/>
  <c r="BF121" i="5"/>
  <c r="T121" i="5"/>
  <c r="R121" i="5"/>
  <c r="P121" i="5"/>
  <c r="BI119" i="5"/>
  <c r="BH119" i="5"/>
  <c r="BG119" i="5"/>
  <c r="BF119" i="5"/>
  <c r="T119" i="5"/>
  <c r="R119" i="5"/>
  <c r="P119" i="5"/>
  <c r="BI118" i="5"/>
  <c r="BH118" i="5"/>
  <c r="BG118" i="5"/>
  <c r="BF118" i="5"/>
  <c r="T118" i="5"/>
  <c r="R118" i="5"/>
  <c r="P118" i="5"/>
  <c r="BI116" i="5"/>
  <c r="BH116" i="5"/>
  <c r="BG116" i="5"/>
  <c r="BF116" i="5"/>
  <c r="T116" i="5"/>
  <c r="R116" i="5"/>
  <c r="P116" i="5"/>
  <c r="BI115" i="5"/>
  <c r="BH115" i="5"/>
  <c r="BG115" i="5"/>
  <c r="BF115" i="5"/>
  <c r="T115" i="5"/>
  <c r="R115" i="5"/>
  <c r="P115" i="5"/>
  <c r="BI113" i="5"/>
  <c r="BH113" i="5"/>
  <c r="BG113" i="5"/>
  <c r="BF113" i="5"/>
  <c r="T113" i="5"/>
  <c r="R113" i="5"/>
  <c r="P113" i="5"/>
  <c r="BI112" i="5"/>
  <c r="BH112" i="5"/>
  <c r="BG112" i="5"/>
  <c r="BF112" i="5"/>
  <c r="T112" i="5"/>
  <c r="R112" i="5"/>
  <c r="P112" i="5"/>
  <c r="BI110" i="5"/>
  <c r="BH110" i="5"/>
  <c r="BG110" i="5"/>
  <c r="BF110" i="5"/>
  <c r="T110" i="5"/>
  <c r="R110" i="5"/>
  <c r="P110" i="5"/>
  <c r="BI109" i="5"/>
  <c r="BH109" i="5"/>
  <c r="BG109" i="5"/>
  <c r="BF109" i="5"/>
  <c r="T109" i="5"/>
  <c r="R109" i="5"/>
  <c r="P109" i="5"/>
  <c r="BI108" i="5"/>
  <c r="BH108" i="5"/>
  <c r="BG108" i="5"/>
  <c r="BF108" i="5"/>
  <c r="T108" i="5"/>
  <c r="R108" i="5"/>
  <c r="P108" i="5"/>
  <c r="BI106" i="5"/>
  <c r="BH106" i="5"/>
  <c r="BG106" i="5"/>
  <c r="BF106" i="5"/>
  <c r="T106" i="5"/>
  <c r="R106" i="5"/>
  <c r="P106" i="5"/>
  <c r="BI105" i="5"/>
  <c r="BH105" i="5"/>
  <c r="BG105" i="5"/>
  <c r="BF105" i="5"/>
  <c r="T105" i="5"/>
  <c r="R105" i="5"/>
  <c r="P105" i="5"/>
  <c r="BI104" i="5"/>
  <c r="BH104" i="5"/>
  <c r="BG104" i="5"/>
  <c r="BF104" i="5"/>
  <c r="T104" i="5"/>
  <c r="R104" i="5"/>
  <c r="P104" i="5"/>
  <c r="BI102" i="5"/>
  <c r="BH102" i="5"/>
  <c r="BG102" i="5"/>
  <c r="BF102" i="5"/>
  <c r="T102" i="5"/>
  <c r="R102" i="5"/>
  <c r="P102" i="5"/>
  <c r="BI101" i="5"/>
  <c r="BH101" i="5"/>
  <c r="BG101" i="5"/>
  <c r="BF101" i="5"/>
  <c r="T101" i="5"/>
  <c r="R101" i="5"/>
  <c r="P101" i="5"/>
  <c r="BI100" i="5"/>
  <c r="BH100" i="5"/>
  <c r="BG100" i="5"/>
  <c r="BF100" i="5"/>
  <c r="T100" i="5"/>
  <c r="R100" i="5"/>
  <c r="P100" i="5"/>
  <c r="BI99" i="5"/>
  <c r="BH99" i="5"/>
  <c r="BG99" i="5"/>
  <c r="BF99" i="5"/>
  <c r="T99" i="5"/>
  <c r="R99" i="5"/>
  <c r="P99" i="5"/>
  <c r="BI97" i="5"/>
  <c r="BH97" i="5"/>
  <c r="BG97" i="5"/>
  <c r="BF97" i="5"/>
  <c r="T97" i="5"/>
  <c r="R97" i="5"/>
  <c r="P97" i="5"/>
  <c r="BI96" i="5"/>
  <c r="BH96" i="5"/>
  <c r="BG96" i="5"/>
  <c r="BF96" i="5"/>
  <c r="T96" i="5"/>
  <c r="R96" i="5"/>
  <c r="P96" i="5"/>
  <c r="BI95" i="5"/>
  <c r="BH95" i="5"/>
  <c r="BG95" i="5"/>
  <c r="BF95" i="5"/>
  <c r="T95" i="5"/>
  <c r="R95" i="5"/>
  <c r="P95" i="5"/>
  <c r="BI94" i="5"/>
  <c r="BH94" i="5"/>
  <c r="BG94" i="5"/>
  <c r="BF94" i="5"/>
  <c r="T94" i="5"/>
  <c r="R94" i="5"/>
  <c r="P94" i="5"/>
  <c r="J88" i="5"/>
  <c r="J87" i="5"/>
  <c r="F87" i="5"/>
  <c r="F85" i="5"/>
  <c r="E83" i="5"/>
  <c r="J59" i="5"/>
  <c r="J58" i="5"/>
  <c r="F58" i="5"/>
  <c r="F56" i="5"/>
  <c r="E54" i="5"/>
  <c r="J20" i="5"/>
  <c r="E20" i="5"/>
  <c r="F59" i="5"/>
  <c r="J19" i="5"/>
  <c r="J14" i="5"/>
  <c r="J85" i="5" s="1"/>
  <c r="E7" i="5"/>
  <c r="E79" i="5"/>
  <c r="J39" i="4"/>
  <c r="J38" i="4"/>
  <c r="AY58" i="1"/>
  <c r="J37" i="4"/>
  <c r="AX58" i="1"/>
  <c r="BI198" i="4"/>
  <c r="BH198" i="4"/>
  <c r="BG198" i="4"/>
  <c r="BF198" i="4"/>
  <c r="T198" i="4"/>
  <c r="R198" i="4"/>
  <c r="P198" i="4"/>
  <c r="BI196" i="4"/>
  <c r="BH196" i="4"/>
  <c r="BG196" i="4"/>
  <c r="BF196" i="4"/>
  <c r="T196" i="4"/>
  <c r="R196" i="4"/>
  <c r="P196" i="4"/>
  <c r="BI193" i="4"/>
  <c r="BH193" i="4"/>
  <c r="BG193" i="4"/>
  <c r="BF193" i="4"/>
  <c r="T193" i="4"/>
  <c r="R193" i="4"/>
  <c r="P193" i="4"/>
  <c r="BI191" i="4"/>
  <c r="BH191" i="4"/>
  <c r="BG191" i="4"/>
  <c r="BF191" i="4"/>
  <c r="T191" i="4"/>
  <c r="R191" i="4"/>
  <c r="P191" i="4"/>
  <c r="BI189" i="4"/>
  <c r="BH189" i="4"/>
  <c r="BG189" i="4"/>
  <c r="BF189" i="4"/>
  <c r="T189" i="4"/>
  <c r="R189" i="4"/>
  <c r="P189" i="4"/>
  <c r="BI187" i="4"/>
  <c r="BH187" i="4"/>
  <c r="BG187" i="4"/>
  <c r="BF187" i="4"/>
  <c r="T187" i="4"/>
  <c r="R187" i="4"/>
  <c r="P187" i="4"/>
  <c r="BI185" i="4"/>
  <c r="BH185" i="4"/>
  <c r="BG185" i="4"/>
  <c r="BF185" i="4"/>
  <c r="T185" i="4"/>
  <c r="R185" i="4"/>
  <c r="P185" i="4"/>
  <c r="BI183" i="4"/>
  <c r="BH183" i="4"/>
  <c r="BG183" i="4"/>
  <c r="BF183" i="4"/>
  <c r="T183" i="4"/>
  <c r="R183" i="4"/>
  <c r="P183" i="4"/>
  <c r="BI181" i="4"/>
  <c r="BH181" i="4"/>
  <c r="BG181" i="4"/>
  <c r="BF181" i="4"/>
  <c r="T181" i="4"/>
  <c r="R181" i="4"/>
  <c r="P181" i="4"/>
  <c r="BI179" i="4"/>
  <c r="BH179" i="4"/>
  <c r="BG179" i="4"/>
  <c r="BF179" i="4"/>
  <c r="T179" i="4"/>
  <c r="R179" i="4"/>
  <c r="P179" i="4"/>
  <c r="BI177" i="4"/>
  <c r="BH177" i="4"/>
  <c r="BG177" i="4"/>
  <c r="BF177" i="4"/>
  <c r="T177" i="4"/>
  <c r="R177" i="4"/>
  <c r="P177" i="4"/>
  <c r="BI175" i="4"/>
  <c r="BH175" i="4"/>
  <c r="BG175" i="4"/>
  <c r="BF175" i="4"/>
  <c r="T175" i="4"/>
  <c r="R175" i="4"/>
  <c r="P175" i="4"/>
  <c r="BI173" i="4"/>
  <c r="BH173" i="4"/>
  <c r="BG173" i="4"/>
  <c r="BF173" i="4"/>
  <c r="T173" i="4"/>
  <c r="R173" i="4"/>
  <c r="P173" i="4"/>
  <c r="BI171" i="4"/>
  <c r="BH171" i="4"/>
  <c r="BG171" i="4"/>
  <c r="BF171" i="4"/>
  <c r="T171" i="4"/>
  <c r="R171" i="4"/>
  <c r="P171" i="4"/>
  <c r="BI168" i="4"/>
  <c r="BH168" i="4"/>
  <c r="BG168" i="4"/>
  <c r="BF168" i="4"/>
  <c r="T168" i="4"/>
  <c r="R168" i="4"/>
  <c r="P168" i="4"/>
  <c r="BI166" i="4"/>
  <c r="BH166" i="4"/>
  <c r="BG166" i="4"/>
  <c r="BF166" i="4"/>
  <c r="T166" i="4"/>
  <c r="R166" i="4"/>
  <c r="P166" i="4"/>
  <c r="BI164" i="4"/>
  <c r="BH164" i="4"/>
  <c r="BG164" i="4"/>
  <c r="BF164" i="4"/>
  <c r="T164" i="4"/>
  <c r="R164" i="4"/>
  <c r="P164" i="4"/>
  <c r="BI162" i="4"/>
  <c r="BH162" i="4"/>
  <c r="BG162" i="4"/>
  <c r="BF162" i="4"/>
  <c r="T162" i="4"/>
  <c r="R162" i="4"/>
  <c r="P162" i="4"/>
  <c r="BI160" i="4"/>
  <c r="BH160" i="4"/>
  <c r="BG160" i="4"/>
  <c r="BF160" i="4"/>
  <c r="T160" i="4"/>
  <c r="R160" i="4"/>
  <c r="P160" i="4"/>
  <c r="BI159" i="4"/>
  <c r="BH159" i="4"/>
  <c r="BG159" i="4"/>
  <c r="BF159" i="4"/>
  <c r="T159" i="4"/>
  <c r="R159" i="4"/>
  <c r="P159" i="4"/>
  <c r="BI157" i="4"/>
  <c r="BH157" i="4"/>
  <c r="BG157" i="4"/>
  <c r="BF157" i="4"/>
  <c r="T157" i="4"/>
  <c r="R157" i="4"/>
  <c r="P157" i="4"/>
  <c r="BI155" i="4"/>
  <c r="BH155" i="4"/>
  <c r="BG155" i="4"/>
  <c r="BF155" i="4"/>
  <c r="T155" i="4"/>
  <c r="R155" i="4"/>
  <c r="P155" i="4"/>
  <c r="BI153" i="4"/>
  <c r="BH153" i="4"/>
  <c r="BG153" i="4"/>
  <c r="BF153" i="4"/>
  <c r="T153" i="4"/>
  <c r="R153" i="4"/>
  <c r="P153" i="4"/>
  <c r="BI152" i="4"/>
  <c r="BH152" i="4"/>
  <c r="BG152" i="4"/>
  <c r="BF152" i="4"/>
  <c r="T152" i="4"/>
  <c r="R152" i="4"/>
  <c r="P152" i="4"/>
  <c r="BI150" i="4"/>
  <c r="BH150" i="4"/>
  <c r="BG150" i="4"/>
  <c r="BF150" i="4"/>
  <c r="T150" i="4"/>
  <c r="R150" i="4"/>
  <c r="P150" i="4"/>
  <c r="BI148" i="4"/>
  <c r="BH148" i="4"/>
  <c r="BG148" i="4"/>
  <c r="BF148" i="4"/>
  <c r="T148" i="4"/>
  <c r="R148" i="4"/>
  <c r="P148" i="4"/>
  <c r="BI146" i="4"/>
  <c r="BH146" i="4"/>
  <c r="BG146" i="4"/>
  <c r="BF146" i="4"/>
  <c r="T146" i="4"/>
  <c r="R146" i="4"/>
  <c r="P146" i="4"/>
  <c r="BI144" i="4"/>
  <c r="BH144" i="4"/>
  <c r="BG144" i="4"/>
  <c r="BF144" i="4"/>
  <c r="T144" i="4"/>
  <c r="R144" i="4"/>
  <c r="P144" i="4"/>
  <c r="BI141" i="4"/>
  <c r="BH141" i="4"/>
  <c r="BG141" i="4"/>
  <c r="BF141" i="4"/>
  <c r="T141" i="4"/>
  <c r="R141" i="4"/>
  <c r="P141" i="4"/>
  <c r="BI139" i="4"/>
  <c r="BH139" i="4"/>
  <c r="BG139" i="4"/>
  <c r="BF139" i="4"/>
  <c r="T139" i="4"/>
  <c r="R139" i="4"/>
  <c r="P139" i="4"/>
  <c r="BI133" i="4"/>
  <c r="BH133" i="4"/>
  <c r="BG133" i="4"/>
  <c r="BF133" i="4"/>
  <c r="T133" i="4"/>
  <c r="R133" i="4"/>
  <c r="P133" i="4"/>
  <c r="BI131" i="4"/>
  <c r="BH131" i="4"/>
  <c r="BG131" i="4"/>
  <c r="BF131" i="4"/>
  <c r="T131" i="4"/>
  <c r="R131" i="4"/>
  <c r="P131" i="4"/>
  <c r="BI129" i="4"/>
  <c r="BH129" i="4"/>
  <c r="BG129" i="4"/>
  <c r="BF129" i="4"/>
  <c r="T129" i="4"/>
  <c r="R129" i="4"/>
  <c r="P129" i="4"/>
  <c r="BI127" i="4"/>
  <c r="BH127" i="4"/>
  <c r="BG127" i="4"/>
  <c r="BF127" i="4"/>
  <c r="T127" i="4"/>
  <c r="R127" i="4"/>
  <c r="P127" i="4"/>
  <c r="BI125" i="4"/>
  <c r="BH125" i="4"/>
  <c r="BG125" i="4"/>
  <c r="BF125" i="4"/>
  <c r="T125" i="4"/>
  <c r="R125" i="4"/>
  <c r="P125" i="4"/>
  <c r="BI122" i="4"/>
  <c r="BH122" i="4"/>
  <c r="BG122" i="4"/>
  <c r="BF122" i="4"/>
  <c r="T122" i="4"/>
  <c r="R122" i="4"/>
  <c r="P122" i="4"/>
  <c r="BI120" i="4"/>
  <c r="BH120" i="4"/>
  <c r="BG120" i="4"/>
  <c r="BF120" i="4"/>
  <c r="T120" i="4"/>
  <c r="R120" i="4"/>
  <c r="P120" i="4"/>
  <c r="BI118" i="4"/>
  <c r="BH118" i="4"/>
  <c r="BG118" i="4"/>
  <c r="BF118" i="4"/>
  <c r="T118" i="4"/>
  <c r="R118" i="4"/>
  <c r="P118" i="4"/>
  <c r="BI117" i="4"/>
  <c r="BH117" i="4"/>
  <c r="BG117" i="4"/>
  <c r="BF117" i="4"/>
  <c r="T117" i="4"/>
  <c r="R117" i="4"/>
  <c r="P117" i="4"/>
  <c r="BI115" i="4"/>
  <c r="BH115" i="4"/>
  <c r="BG115" i="4"/>
  <c r="BF115" i="4"/>
  <c r="T115" i="4"/>
  <c r="R115" i="4"/>
  <c r="P115" i="4"/>
  <c r="BI113" i="4"/>
  <c r="BH113" i="4"/>
  <c r="BG113" i="4"/>
  <c r="BF113" i="4"/>
  <c r="T113" i="4"/>
  <c r="R113" i="4"/>
  <c r="P113" i="4"/>
  <c r="BI111" i="4"/>
  <c r="BH111" i="4"/>
  <c r="BG111" i="4"/>
  <c r="BF111" i="4"/>
  <c r="T111" i="4"/>
  <c r="R111" i="4"/>
  <c r="P111" i="4"/>
  <c r="BI109" i="4"/>
  <c r="BH109" i="4"/>
  <c r="BG109" i="4"/>
  <c r="BF109" i="4"/>
  <c r="T109" i="4"/>
  <c r="R109" i="4"/>
  <c r="P109" i="4"/>
  <c r="BI107" i="4"/>
  <c r="BH107" i="4"/>
  <c r="BG107" i="4"/>
  <c r="BF107" i="4"/>
  <c r="T107" i="4"/>
  <c r="R107" i="4"/>
  <c r="P107" i="4"/>
  <c r="BI103" i="4"/>
  <c r="BH103" i="4"/>
  <c r="BG103" i="4"/>
  <c r="BF103" i="4"/>
  <c r="T103" i="4"/>
  <c r="R103" i="4"/>
  <c r="P103" i="4"/>
  <c r="BI100" i="4"/>
  <c r="BH100" i="4"/>
  <c r="BG100" i="4"/>
  <c r="BF100" i="4"/>
  <c r="T100" i="4"/>
  <c r="R100" i="4"/>
  <c r="P100" i="4"/>
  <c r="BI98" i="4"/>
  <c r="BH98" i="4"/>
  <c r="BG98" i="4"/>
  <c r="BF98" i="4"/>
  <c r="T98" i="4"/>
  <c r="R98" i="4"/>
  <c r="P98" i="4"/>
  <c r="BI96" i="4"/>
  <c r="BH96" i="4"/>
  <c r="BG96" i="4"/>
  <c r="BF96" i="4"/>
  <c r="T96" i="4"/>
  <c r="R96" i="4"/>
  <c r="P96" i="4"/>
  <c r="J90" i="4"/>
  <c r="J89" i="4"/>
  <c r="F89" i="4"/>
  <c r="F87" i="4"/>
  <c r="E85" i="4"/>
  <c r="J59" i="4"/>
  <c r="J58" i="4"/>
  <c r="F58" i="4"/>
  <c r="F56" i="4"/>
  <c r="E54" i="4"/>
  <c r="J20" i="4"/>
  <c r="E20" i="4"/>
  <c r="F59" i="4" s="1"/>
  <c r="J19" i="4"/>
  <c r="J14" i="4"/>
  <c r="J56" i="4" s="1"/>
  <c r="E7" i="4"/>
  <c r="E81" i="4" s="1"/>
  <c r="J39" i="3"/>
  <c r="J38" i="3"/>
  <c r="AY57" i="1" s="1"/>
  <c r="J37" i="3"/>
  <c r="AX57" i="1"/>
  <c r="BI234" i="3"/>
  <c r="BH234" i="3"/>
  <c r="BG234" i="3"/>
  <c r="BF234" i="3"/>
  <c r="T234" i="3"/>
  <c r="R234" i="3"/>
  <c r="P234" i="3"/>
  <c r="BI232" i="3"/>
  <c r="BH232" i="3"/>
  <c r="BG232" i="3"/>
  <c r="BF232" i="3"/>
  <c r="T232" i="3"/>
  <c r="R232" i="3"/>
  <c r="P232" i="3"/>
  <c r="BI229" i="3"/>
  <c r="BH229" i="3"/>
  <c r="BG229" i="3"/>
  <c r="BF229" i="3"/>
  <c r="T229" i="3"/>
  <c r="R229" i="3"/>
  <c r="P229" i="3"/>
  <c r="BI227" i="3"/>
  <c r="BH227" i="3"/>
  <c r="BG227" i="3"/>
  <c r="BF227" i="3"/>
  <c r="T227" i="3"/>
  <c r="R227" i="3"/>
  <c r="P227" i="3"/>
  <c r="BI225" i="3"/>
  <c r="BH225" i="3"/>
  <c r="BG225" i="3"/>
  <c r="BF225" i="3"/>
  <c r="T225" i="3"/>
  <c r="R225" i="3"/>
  <c r="P225" i="3"/>
  <c r="BI222" i="3"/>
  <c r="BH222" i="3"/>
  <c r="BG222" i="3"/>
  <c r="BF222" i="3"/>
  <c r="T222" i="3"/>
  <c r="R222" i="3"/>
  <c r="P222" i="3"/>
  <c r="BI220" i="3"/>
  <c r="BH220" i="3"/>
  <c r="BG220" i="3"/>
  <c r="BF220" i="3"/>
  <c r="T220" i="3"/>
  <c r="R220" i="3"/>
  <c r="P220" i="3"/>
  <c r="BI219" i="3"/>
  <c r="BH219" i="3"/>
  <c r="BG219" i="3"/>
  <c r="BF219" i="3"/>
  <c r="T219" i="3"/>
  <c r="R219" i="3"/>
  <c r="P219" i="3"/>
  <c r="BI217" i="3"/>
  <c r="BH217" i="3"/>
  <c r="BG217" i="3"/>
  <c r="BF217" i="3"/>
  <c r="T217" i="3"/>
  <c r="R217" i="3"/>
  <c r="P217" i="3"/>
  <c r="BI215" i="3"/>
  <c r="BH215" i="3"/>
  <c r="BG215" i="3"/>
  <c r="BF215" i="3"/>
  <c r="T215" i="3"/>
  <c r="R215" i="3"/>
  <c r="P215" i="3"/>
  <c r="BI213" i="3"/>
  <c r="BH213" i="3"/>
  <c r="BG213" i="3"/>
  <c r="BF213" i="3"/>
  <c r="T213" i="3"/>
  <c r="R213" i="3"/>
  <c r="P213" i="3"/>
  <c r="BI211" i="3"/>
  <c r="BH211" i="3"/>
  <c r="BG211" i="3"/>
  <c r="BF211" i="3"/>
  <c r="T211" i="3"/>
  <c r="R211" i="3"/>
  <c r="P211" i="3"/>
  <c r="BI209" i="3"/>
  <c r="BH209" i="3"/>
  <c r="BG209" i="3"/>
  <c r="BF209" i="3"/>
  <c r="T209" i="3"/>
  <c r="R209" i="3"/>
  <c r="P209" i="3"/>
  <c r="BI208" i="3"/>
  <c r="BH208" i="3"/>
  <c r="BG208" i="3"/>
  <c r="BF208" i="3"/>
  <c r="T208" i="3"/>
  <c r="R208" i="3"/>
  <c r="P208" i="3"/>
  <c r="BI206" i="3"/>
  <c r="BH206" i="3"/>
  <c r="BG206" i="3"/>
  <c r="BF206" i="3"/>
  <c r="T206" i="3"/>
  <c r="R206" i="3"/>
  <c r="P206" i="3"/>
  <c r="BI204" i="3"/>
  <c r="BH204" i="3"/>
  <c r="BG204" i="3"/>
  <c r="BF204" i="3"/>
  <c r="T204" i="3"/>
  <c r="R204" i="3"/>
  <c r="P204" i="3"/>
  <c r="BI202" i="3"/>
  <c r="BH202" i="3"/>
  <c r="BG202" i="3"/>
  <c r="BF202" i="3"/>
  <c r="T202" i="3"/>
  <c r="R202" i="3"/>
  <c r="P202" i="3"/>
  <c r="BI201" i="3"/>
  <c r="BH201" i="3"/>
  <c r="BG201" i="3"/>
  <c r="BF201" i="3"/>
  <c r="T201" i="3"/>
  <c r="R201" i="3"/>
  <c r="P201" i="3"/>
  <c r="BI200" i="3"/>
  <c r="BH200" i="3"/>
  <c r="BG200" i="3"/>
  <c r="BF200" i="3"/>
  <c r="T200" i="3"/>
  <c r="R200" i="3"/>
  <c r="P200" i="3"/>
  <c r="BI198" i="3"/>
  <c r="BH198" i="3"/>
  <c r="BG198" i="3"/>
  <c r="BF198" i="3"/>
  <c r="T198" i="3"/>
  <c r="R198" i="3"/>
  <c r="P198" i="3"/>
  <c r="BI197" i="3"/>
  <c r="BH197" i="3"/>
  <c r="BG197" i="3"/>
  <c r="BF197" i="3"/>
  <c r="T197" i="3"/>
  <c r="R197" i="3"/>
  <c r="P197" i="3"/>
  <c r="BI196" i="3"/>
  <c r="BH196" i="3"/>
  <c r="BG196" i="3"/>
  <c r="BF196" i="3"/>
  <c r="T196" i="3"/>
  <c r="R196" i="3"/>
  <c r="P196" i="3"/>
  <c r="BI194" i="3"/>
  <c r="BH194" i="3"/>
  <c r="BG194" i="3"/>
  <c r="BF194" i="3"/>
  <c r="T194" i="3"/>
  <c r="R194" i="3"/>
  <c r="P194" i="3"/>
  <c r="BI192" i="3"/>
  <c r="BH192" i="3"/>
  <c r="BG192" i="3"/>
  <c r="BF192" i="3"/>
  <c r="T192" i="3"/>
  <c r="R192" i="3"/>
  <c r="P192" i="3"/>
  <c r="BI191" i="3"/>
  <c r="BH191" i="3"/>
  <c r="BG191" i="3"/>
  <c r="BF191" i="3"/>
  <c r="T191" i="3"/>
  <c r="R191" i="3"/>
  <c r="P191" i="3"/>
  <c r="BI189" i="3"/>
  <c r="BH189" i="3"/>
  <c r="BG189" i="3"/>
  <c r="BF189" i="3"/>
  <c r="T189" i="3"/>
  <c r="R189" i="3"/>
  <c r="P189" i="3"/>
  <c r="BI187" i="3"/>
  <c r="BH187" i="3"/>
  <c r="BG187" i="3"/>
  <c r="BF187" i="3"/>
  <c r="T187" i="3"/>
  <c r="R187" i="3"/>
  <c r="P187" i="3"/>
  <c r="BI186" i="3"/>
  <c r="BH186" i="3"/>
  <c r="BG186" i="3"/>
  <c r="BF186" i="3"/>
  <c r="T186" i="3"/>
  <c r="R186" i="3"/>
  <c r="P186" i="3"/>
  <c r="BI185" i="3"/>
  <c r="BH185" i="3"/>
  <c r="BG185" i="3"/>
  <c r="BF185" i="3"/>
  <c r="T185" i="3"/>
  <c r="R185" i="3"/>
  <c r="P185" i="3"/>
  <c r="BI183" i="3"/>
  <c r="BH183" i="3"/>
  <c r="BG183" i="3"/>
  <c r="BF183" i="3"/>
  <c r="T183" i="3"/>
  <c r="R183" i="3"/>
  <c r="P183" i="3"/>
  <c r="BI181" i="3"/>
  <c r="BH181" i="3"/>
  <c r="BG181" i="3"/>
  <c r="BF181" i="3"/>
  <c r="T181" i="3"/>
  <c r="R181" i="3"/>
  <c r="P181" i="3"/>
  <c r="BI179" i="3"/>
  <c r="BH179" i="3"/>
  <c r="BG179" i="3"/>
  <c r="BF179" i="3"/>
  <c r="T179" i="3"/>
  <c r="R179" i="3"/>
  <c r="P179" i="3"/>
  <c r="BI176" i="3"/>
  <c r="BH176" i="3"/>
  <c r="BG176" i="3"/>
  <c r="BF176" i="3"/>
  <c r="T176" i="3"/>
  <c r="R176" i="3"/>
  <c r="P176" i="3"/>
  <c r="BI174" i="3"/>
  <c r="BH174" i="3"/>
  <c r="BG174" i="3"/>
  <c r="BF174" i="3"/>
  <c r="T174" i="3"/>
  <c r="R174" i="3"/>
  <c r="P174" i="3"/>
  <c r="BI172" i="3"/>
  <c r="BH172" i="3"/>
  <c r="BG172" i="3"/>
  <c r="BF172" i="3"/>
  <c r="T172" i="3"/>
  <c r="R172" i="3"/>
  <c r="P172" i="3"/>
  <c r="BI170" i="3"/>
  <c r="BH170" i="3"/>
  <c r="BG170" i="3"/>
  <c r="BF170" i="3"/>
  <c r="T170" i="3"/>
  <c r="R170" i="3"/>
  <c r="P170" i="3"/>
  <c r="BI168" i="3"/>
  <c r="BH168" i="3"/>
  <c r="BG168" i="3"/>
  <c r="BF168" i="3"/>
  <c r="T168" i="3"/>
  <c r="R168" i="3"/>
  <c r="P168" i="3"/>
  <c r="BI165" i="3"/>
  <c r="BH165" i="3"/>
  <c r="BG165" i="3"/>
  <c r="BF165" i="3"/>
  <c r="T165" i="3"/>
  <c r="R165" i="3"/>
  <c r="P165" i="3"/>
  <c r="BI163" i="3"/>
  <c r="BH163" i="3"/>
  <c r="BG163" i="3"/>
  <c r="BF163" i="3"/>
  <c r="T163" i="3"/>
  <c r="R163" i="3"/>
  <c r="P163" i="3"/>
  <c r="BI161" i="3"/>
  <c r="BH161" i="3"/>
  <c r="BG161" i="3"/>
  <c r="BF161" i="3"/>
  <c r="T161" i="3"/>
  <c r="R161" i="3"/>
  <c r="P161" i="3"/>
  <c r="BI160" i="3"/>
  <c r="BH160" i="3"/>
  <c r="BG160" i="3"/>
  <c r="BF160" i="3"/>
  <c r="T160" i="3"/>
  <c r="R160" i="3"/>
  <c r="P160" i="3"/>
  <c r="BI158" i="3"/>
  <c r="BH158" i="3"/>
  <c r="BG158" i="3"/>
  <c r="BF158" i="3"/>
  <c r="T158" i="3"/>
  <c r="R158" i="3"/>
  <c r="P158" i="3"/>
  <c r="BI157" i="3"/>
  <c r="BH157" i="3"/>
  <c r="BG157" i="3"/>
  <c r="BF157" i="3"/>
  <c r="T157" i="3"/>
  <c r="R157" i="3"/>
  <c r="P157" i="3"/>
  <c r="BI154" i="3"/>
  <c r="BH154" i="3"/>
  <c r="BG154" i="3"/>
  <c r="BF154" i="3"/>
  <c r="T154" i="3"/>
  <c r="R154" i="3"/>
  <c r="P154" i="3"/>
  <c r="BI149" i="3"/>
  <c r="BH149" i="3"/>
  <c r="BG149" i="3"/>
  <c r="BF149" i="3"/>
  <c r="T149" i="3"/>
  <c r="R149" i="3"/>
  <c r="P149" i="3"/>
  <c r="BI147" i="3"/>
  <c r="BH147" i="3"/>
  <c r="BG147" i="3"/>
  <c r="BF147" i="3"/>
  <c r="T147" i="3"/>
  <c r="R147" i="3"/>
  <c r="P147" i="3"/>
  <c r="BI145" i="3"/>
  <c r="BH145" i="3"/>
  <c r="BG145" i="3"/>
  <c r="BF145" i="3"/>
  <c r="T145" i="3"/>
  <c r="R145" i="3"/>
  <c r="P145" i="3"/>
  <c r="BI143" i="3"/>
  <c r="BH143" i="3"/>
  <c r="BG143" i="3"/>
  <c r="BF143" i="3"/>
  <c r="T143" i="3"/>
  <c r="R143" i="3"/>
  <c r="P143" i="3"/>
  <c r="BI141" i="3"/>
  <c r="BH141" i="3"/>
  <c r="BG141" i="3"/>
  <c r="BF141" i="3"/>
  <c r="T141" i="3"/>
  <c r="R141" i="3"/>
  <c r="P141" i="3"/>
  <c r="BI140" i="3"/>
  <c r="BH140" i="3"/>
  <c r="BG140" i="3"/>
  <c r="BF140" i="3"/>
  <c r="T140" i="3"/>
  <c r="R140" i="3"/>
  <c r="P140" i="3"/>
  <c r="BI137" i="3"/>
  <c r="BH137" i="3"/>
  <c r="BG137" i="3"/>
  <c r="BF137" i="3"/>
  <c r="T137" i="3"/>
  <c r="R137" i="3"/>
  <c r="P137" i="3"/>
  <c r="BI135" i="3"/>
  <c r="BH135" i="3"/>
  <c r="BG135" i="3"/>
  <c r="BF135" i="3"/>
  <c r="T135" i="3"/>
  <c r="R135" i="3"/>
  <c r="P135" i="3"/>
  <c r="BI133" i="3"/>
  <c r="BH133" i="3"/>
  <c r="BG133" i="3"/>
  <c r="BF133" i="3"/>
  <c r="T133" i="3"/>
  <c r="R133" i="3"/>
  <c r="P133" i="3"/>
  <c r="BI132" i="3"/>
  <c r="BH132" i="3"/>
  <c r="BG132" i="3"/>
  <c r="BF132" i="3"/>
  <c r="T132" i="3"/>
  <c r="R132" i="3"/>
  <c r="P132" i="3"/>
  <c r="BI131" i="3"/>
  <c r="BH131" i="3"/>
  <c r="BG131" i="3"/>
  <c r="BF131" i="3"/>
  <c r="T131" i="3"/>
  <c r="R131" i="3"/>
  <c r="P131" i="3"/>
  <c r="BI130" i="3"/>
  <c r="BH130" i="3"/>
  <c r="BG130" i="3"/>
  <c r="BF130" i="3"/>
  <c r="T130" i="3"/>
  <c r="R130" i="3"/>
  <c r="P130" i="3"/>
  <c r="BI129" i="3"/>
  <c r="BH129" i="3"/>
  <c r="BG129" i="3"/>
  <c r="BF129" i="3"/>
  <c r="T129" i="3"/>
  <c r="R129" i="3"/>
  <c r="P129" i="3"/>
  <c r="BI128" i="3"/>
  <c r="BH128" i="3"/>
  <c r="BG128" i="3"/>
  <c r="BF128" i="3"/>
  <c r="T128" i="3"/>
  <c r="R128" i="3"/>
  <c r="P128" i="3"/>
  <c r="BI127" i="3"/>
  <c r="BH127" i="3"/>
  <c r="BG127" i="3"/>
  <c r="BF127" i="3"/>
  <c r="T127" i="3"/>
  <c r="R127" i="3"/>
  <c r="P127" i="3"/>
  <c r="BI125" i="3"/>
  <c r="BH125" i="3"/>
  <c r="BG125" i="3"/>
  <c r="BF125" i="3"/>
  <c r="T125" i="3"/>
  <c r="R125" i="3"/>
  <c r="P125" i="3"/>
  <c r="BI123" i="3"/>
  <c r="BH123" i="3"/>
  <c r="BG123" i="3"/>
  <c r="BF123" i="3"/>
  <c r="T123" i="3"/>
  <c r="R123" i="3"/>
  <c r="P123" i="3"/>
  <c r="BI121" i="3"/>
  <c r="BH121" i="3"/>
  <c r="BG121" i="3"/>
  <c r="BF121" i="3"/>
  <c r="T121" i="3"/>
  <c r="R121" i="3"/>
  <c r="P121" i="3"/>
  <c r="BI119" i="3"/>
  <c r="BH119" i="3"/>
  <c r="BG119" i="3"/>
  <c r="BF119" i="3"/>
  <c r="T119" i="3"/>
  <c r="R119" i="3"/>
  <c r="P119" i="3"/>
  <c r="BI117" i="3"/>
  <c r="BH117" i="3"/>
  <c r="BG117" i="3"/>
  <c r="BF117" i="3"/>
  <c r="T117" i="3"/>
  <c r="R117" i="3"/>
  <c r="P117" i="3"/>
  <c r="BI115" i="3"/>
  <c r="BH115" i="3"/>
  <c r="BG115" i="3"/>
  <c r="BF115" i="3"/>
  <c r="T115" i="3"/>
  <c r="R115" i="3"/>
  <c r="P115" i="3"/>
  <c r="BI113" i="3"/>
  <c r="BH113" i="3"/>
  <c r="BG113" i="3"/>
  <c r="BF113" i="3"/>
  <c r="T113" i="3"/>
  <c r="R113" i="3"/>
  <c r="P113" i="3"/>
  <c r="BI111" i="3"/>
  <c r="BH111" i="3"/>
  <c r="BG111" i="3"/>
  <c r="BF111" i="3"/>
  <c r="T111" i="3"/>
  <c r="R111" i="3"/>
  <c r="P111" i="3"/>
  <c r="BI107" i="3"/>
  <c r="BH107" i="3"/>
  <c r="BG107" i="3"/>
  <c r="BF107" i="3"/>
  <c r="T107" i="3"/>
  <c r="R107" i="3"/>
  <c r="P107" i="3"/>
  <c r="BI104" i="3"/>
  <c r="BH104" i="3"/>
  <c r="BG104" i="3"/>
  <c r="BF104" i="3"/>
  <c r="T104" i="3"/>
  <c r="R104" i="3"/>
  <c r="P104" i="3"/>
  <c r="BI102" i="3"/>
  <c r="BH102" i="3"/>
  <c r="BG102" i="3"/>
  <c r="BF102" i="3"/>
  <c r="T102" i="3"/>
  <c r="R102" i="3"/>
  <c r="P102" i="3"/>
  <c r="BI100" i="3"/>
  <c r="BH100" i="3"/>
  <c r="BG100" i="3"/>
  <c r="BF100" i="3"/>
  <c r="T100" i="3"/>
  <c r="R100" i="3"/>
  <c r="P100" i="3"/>
  <c r="BI97" i="3"/>
  <c r="BH97" i="3"/>
  <c r="BG97" i="3"/>
  <c r="BF97" i="3"/>
  <c r="T97" i="3"/>
  <c r="T96" i="3"/>
  <c r="R97" i="3"/>
  <c r="R96" i="3"/>
  <c r="P97" i="3"/>
  <c r="P96" i="3"/>
  <c r="J91" i="3"/>
  <c r="J90" i="3"/>
  <c r="F90" i="3"/>
  <c r="F88" i="3"/>
  <c r="E86" i="3"/>
  <c r="J59" i="3"/>
  <c r="J58" i="3"/>
  <c r="F58" i="3"/>
  <c r="F56" i="3"/>
  <c r="E54" i="3"/>
  <c r="J20" i="3"/>
  <c r="E20" i="3"/>
  <c r="F59" i="3" s="1"/>
  <c r="J19" i="3"/>
  <c r="J14" i="3"/>
  <c r="J88" i="3" s="1"/>
  <c r="E7" i="3"/>
  <c r="E50" i="3"/>
  <c r="J39" i="2"/>
  <c r="J38" i="2"/>
  <c r="AY56" i="1"/>
  <c r="J37" i="2"/>
  <c r="AX56" i="1" s="1"/>
  <c r="BI432" i="2"/>
  <c r="BH432" i="2"/>
  <c r="BG432" i="2"/>
  <c r="BF432" i="2"/>
  <c r="T432" i="2"/>
  <c r="R432" i="2"/>
  <c r="P432" i="2"/>
  <c r="BI431" i="2"/>
  <c r="BH431" i="2"/>
  <c r="BG431" i="2"/>
  <c r="BF431" i="2"/>
  <c r="T431" i="2"/>
  <c r="R431" i="2"/>
  <c r="P431" i="2"/>
  <c r="BI429" i="2"/>
  <c r="BH429" i="2"/>
  <c r="BG429" i="2"/>
  <c r="BF429" i="2"/>
  <c r="T429" i="2"/>
  <c r="R429" i="2"/>
  <c r="P429" i="2"/>
  <c r="BI426" i="2"/>
  <c r="BH426" i="2"/>
  <c r="BG426" i="2"/>
  <c r="BF426" i="2"/>
  <c r="T426" i="2"/>
  <c r="R426" i="2"/>
  <c r="P426" i="2"/>
  <c r="BI424" i="2"/>
  <c r="BH424" i="2"/>
  <c r="BG424" i="2"/>
  <c r="BF424" i="2"/>
  <c r="T424" i="2"/>
  <c r="R424" i="2"/>
  <c r="P424" i="2"/>
  <c r="BI419" i="2"/>
  <c r="BH419" i="2"/>
  <c r="BG419" i="2"/>
  <c r="BF419" i="2"/>
  <c r="T419" i="2"/>
  <c r="R419" i="2"/>
  <c r="P419" i="2"/>
  <c r="BI416" i="2"/>
  <c r="BH416" i="2"/>
  <c r="BG416" i="2"/>
  <c r="BF416" i="2"/>
  <c r="T416" i="2"/>
  <c r="R416" i="2"/>
  <c r="P416" i="2"/>
  <c r="BI414" i="2"/>
  <c r="BH414" i="2"/>
  <c r="BG414" i="2"/>
  <c r="BF414" i="2"/>
  <c r="T414" i="2"/>
  <c r="R414" i="2"/>
  <c r="P414" i="2"/>
  <c r="BI412" i="2"/>
  <c r="BH412" i="2"/>
  <c r="BG412" i="2"/>
  <c r="BF412" i="2"/>
  <c r="T412" i="2"/>
  <c r="R412" i="2"/>
  <c r="P412" i="2"/>
  <c r="BI407" i="2"/>
  <c r="BH407" i="2"/>
  <c r="BG407" i="2"/>
  <c r="BF407" i="2"/>
  <c r="T407" i="2"/>
  <c r="R407" i="2"/>
  <c r="P407" i="2"/>
  <c r="BI404" i="2"/>
  <c r="BH404" i="2"/>
  <c r="BG404" i="2"/>
  <c r="BF404" i="2"/>
  <c r="T404" i="2"/>
  <c r="R404" i="2"/>
  <c r="P404" i="2"/>
  <c r="BI401" i="2"/>
  <c r="BH401" i="2"/>
  <c r="BG401" i="2"/>
  <c r="BF401" i="2"/>
  <c r="T401" i="2"/>
  <c r="R401" i="2"/>
  <c r="P401" i="2"/>
  <c r="BI398" i="2"/>
  <c r="BH398" i="2"/>
  <c r="BG398" i="2"/>
  <c r="BF398" i="2"/>
  <c r="T398" i="2"/>
  <c r="R398" i="2"/>
  <c r="P398" i="2"/>
  <c r="BI393" i="2"/>
  <c r="BH393" i="2"/>
  <c r="BG393" i="2"/>
  <c r="BF393" i="2"/>
  <c r="T393" i="2"/>
  <c r="R393" i="2"/>
  <c r="P393" i="2"/>
  <c r="BI390" i="2"/>
  <c r="BH390" i="2"/>
  <c r="BG390" i="2"/>
  <c r="BF390" i="2"/>
  <c r="T390" i="2"/>
  <c r="R390" i="2"/>
  <c r="P390" i="2"/>
  <c r="BI385" i="2"/>
  <c r="BH385" i="2"/>
  <c r="BG385" i="2"/>
  <c r="BF385" i="2"/>
  <c r="T385" i="2"/>
  <c r="R385" i="2"/>
  <c r="P385" i="2"/>
  <c r="BI380" i="2"/>
  <c r="BH380" i="2"/>
  <c r="BG380" i="2"/>
  <c r="BF380" i="2"/>
  <c r="T380" i="2"/>
  <c r="R380" i="2"/>
  <c r="P380" i="2"/>
  <c r="BI377" i="2"/>
  <c r="BH377" i="2"/>
  <c r="BG377" i="2"/>
  <c r="BF377" i="2"/>
  <c r="T377" i="2"/>
  <c r="R377" i="2"/>
  <c r="P377" i="2"/>
  <c r="BI375" i="2"/>
  <c r="BH375" i="2"/>
  <c r="BG375" i="2"/>
  <c r="BF375" i="2"/>
  <c r="T375" i="2"/>
  <c r="R375" i="2"/>
  <c r="P375" i="2"/>
  <c r="BI373" i="2"/>
  <c r="BH373" i="2"/>
  <c r="BG373" i="2"/>
  <c r="BF373" i="2"/>
  <c r="T373" i="2"/>
  <c r="R373" i="2"/>
  <c r="P373" i="2"/>
  <c r="BI370" i="2"/>
  <c r="BH370" i="2"/>
  <c r="BG370" i="2"/>
  <c r="BF370" i="2"/>
  <c r="T370" i="2"/>
  <c r="R370" i="2"/>
  <c r="P370" i="2"/>
  <c r="BI368" i="2"/>
  <c r="BH368" i="2"/>
  <c r="BG368" i="2"/>
  <c r="BF368" i="2"/>
  <c r="T368" i="2"/>
  <c r="R368" i="2"/>
  <c r="P368" i="2"/>
  <c r="BI365" i="2"/>
  <c r="BH365" i="2"/>
  <c r="BG365" i="2"/>
  <c r="BF365" i="2"/>
  <c r="T365" i="2"/>
  <c r="R365" i="2"/>
  <c r="P365" i="2"/>
  <c r="BI363" i="2"/>
  <c r="BH363" i="2"/>
  <c r="BG363" i="2"/>
  <c r="BF363" i="2"/>
  <c r="T363" i="2"/>
  <c r="R363" i="2"/>
  <c r="P363" i="2"/>
  <c r="BI360" i="2"/>
  <c r="BH360" i="2"/>
  <c r="BG360" i="2"/>
  <c r="BF360" i="2"/>
  <c r="T360" i="2"/>
  <c r="R360" i="2"/>
  <c r="P360" i="2"/>
  <c r="BI356" i="2"/>
  <c r="BH356" i="2"/>
  <c r="BG356" i="2"/>
  <c r="BF356" i="2"/>
  <c r="T356" i="2"/>
  <c r="T355" i="2" s="1"/>
  <c r="R356" i="2"/>
  <c r="R355" i="2"/>
  <c r="P356" i="2"/>
  <c r="P355" i="2" s="1"/>
  <c r="BI353" i="2"/>
  <c r="BH353" i="2"/>
  <c r="BG353" i="2"/>
  <c r="BF353" i="2"/>
  <c r="T353" i="2"/>
  <c r="R353" i="2"/>
  <c r="P353" i="2"/>
  <c r="BI351" i="2"/>
  <c r="BH351" i="2"/>
  <c r="BG351" i="2"/>
  <c r="BF351" i="2"/>
  <c r="T351" i="2"/>
  <c r="R351" i="2"/>
  <c r="P351" i="2"/>
  <c r="BI350" i="2"/>
  <c r="BH350" i="2"/>
  <c r="BG350" i="2"/>
  <c r="BF350" i="2"/>
  <c r="T350" i="2"/>
  <c r="R350" i="2"/>
  <c r="P350" i="2"/>
  <c r="BI348" i="2"/>
  <c r="BH348" i="2"/>
  <c r="BG348" i="2"/>
  <c r="BF348" i="2"/>
  <c r="T348" i="2"/>
  <c r="R348" i="2"/>
  <c r="P348" i="2"/>
  <c r="BI345" i="2"/>
  <c r="BH345" i="2"/>
  <c r="BG345" i="2"/>
  <c r="BF345" i="2"/>
  <c r="T345" i="2"/>
  <c r="R345" i="2"/>
  <c r="P345" i="2"/>
  <c r="BI343" i="2"/>
  <c r="BH343" i="2"/>
  <c r="BG343" i="2"/>
  <c r="BF343" i="2"/>
  <c r="T343" i="2"/>
  <c r="R343" i="2"/>
  <c r="P343" i="2"/>
  <c r="BI342" i="2"/>
  <c r="BH342" i="2"/>
  <c r="BG342" i="2"/>
  <c r="BF342" i="2"/>
  <c r="T342" i="2"/>
  <c r="R342" i="2"/>
  <c r="P342" i="2"/>
  <c r="BI340" i="2"/>
  <c r="BH340" i="2"/>
  <c r="BG340" i="2"/>
  <c r="BF340" i="2"/>
  <c r="T340" i="2"/>
  <c r="R340" i="2"/>
  <c r="P340" i="2"/>
  <c r="BI338" i="2"/>
  <c r="BH338" i="2"/>
  <c r="BG338" i="2"/>
  <c r="BF338" i="2"/>
  <c r="T338" i="2"/>
  <c r="R338" i="2"/>
  <c r="P338" i="2"/>
  <c r="BI336" i="2"/>
  <c r="BH336" i="2"/>
  <c r="BG336" i="2"/>
  <c r="BF336" i="2"/>
  <c r="T336" i="2"/>
  <c r="R336" i="2"/>
  <c r="P336" i="2"/>
  <c r="BI335" i="2"/>
  <c r="BH335" i="2"/>
  <c r="BG335" i="2"/>
  <c r="BF335" i="2"/>
  <c r="T335" i="2"/>
  <c r="R335" i="2"/>
  <c r="P335" i="2"/>
  <c r="BI333" i="2"/>
  <c r="BH333" i="2"/>
  <c r="BG333" i="2"/>
  <c r="BF333" i="2"/>
  <c r="T333" i="2"/>
  <c r="R333" i="2"/>
  <c r="P333" i="2"/>
  <c r="BI331" i="2"/>
  <c r="BH331" i="2"/>
  <c r="BG331" i="2"/>
  <c r="BF331" i="2"/>
  <c r="T331" i="2"/>
  <c r="R331" i="2"/>
  <c r="P331" i="2"/>
  <c r="BI330" i="2"/>
  <c r="BH330" i="2"/>
  <c r="BG330" i="2"/>
  <c r="BF330" i="2"/>
  <c r="T330" i="2"/>
  <c r="R330" i="2"/>
  <c r="P330" i="2"/>
  <c r="BI328" i="2"/>
  <c r="BH328" i="2"/>
  <c r="BG328" i="2"/>
  <c r="BF328" i="2"/>
  <c r="T328" i="2"/>
  <c r="R328" i="2"/>
  <c r="P328" i="2"/>
  <c r="BI326" i="2"/>
  <c r="BH326" i="2"/>
  <c r="BG326" i="2"/>
  <c r="BF326" i="2"/>
  <c r="T326" i="2"/>
  <c r="R326" i="2"/>
  <c r="P326" i="2"/>
  <c r="BI324" i="2"/>
  <c r="BH324" i="2"/>
  <c r="BG324" i="2"/>
  <c r="BF324" i="2"/>
  <c r="T324" i="2"/>
  <c r="R324" i="2"/>
  <c r="P324" i="2"/>
  <c r="BI322" i="2"/>
  <c r="BH322" i="2"/>
  <c r="BG322" i="2"/>
  <c r="BF322" i="2"/>
  <c r="T322" i="2"/>
  <c r="R322" i="2"/>
  <c r="P322" i="2"/>
  <c r="BI320" i="2"/>
  <c r="BH320" i="2"/>
  <c r="BG320" i="2"/>
  <c r="BF320" i="2"/>
  <c r="T320" i="2"/>
  <c r="R320" i="2"/>
  <c r="P320" i="2"/>
  <c r="BI318" i="2"/>
  <c r="BH318" i="2"/>
  <c r="BG318" i="2"/>
  <c r="BF318" i="2"/>
  <c r="T318" i="2"/>
  <c r="R318" i="2"/>
  <c r="P318" i="2"/>
  <c r="BI315" i="2"/>
  <c r="BH315" i="2"/>
  <c r="BG315" i="2"/>
  <c r="BF315" i="2"/>
  <c r="T315" i="2"/>
  <c r="R315" i="2"/>
  <c r="P315" i="2"/>
  <c r="BI313" i="2"/>
  <c r="BH313" i="2"/>
  <c r="BG313" i="2"/>
  <c r="BF313" i="2"/>
  <c r="T313" i="2"/>
  <c r="R313" i="2"/>
  <c r="P313" i="2"/>
  <c r="BI310" i="2"/>
  <c r="BH310" i="2"/>
  <c r="BG310" i="2"/>
  <c r="BF310" i="2"/>
  <c r="T310" i="2"/>
  <c r="R310" i="2"/>
  <c r="P310" i="2"/>
  <c r="BI307" i="2"/>
  <c r="BH307" i="2"/>
  <c r="BG307" i="2"/>
  <c r="BF307" i="2"/>
  <c r="T307" i="2"/>
  <c r="R307" i="2"/>
  <c r="P307" i="2"/>
  <c r="BI301" i="2"/>
  <c r="BH301" i="2"/>
  <c r="BG301" i="2"/>
  <c r="BF301" i="2"/>
  <c r="T301" i="2"/>
  <c r="R301" i="2"/>
  <c r="P301" i="2"/>
  <c r="BI295" i="2"/>
  <c r="BH295" i="2"/>
  <c r="BG295" i="2"/>
  <c r="BF295" i="2"/>
  <c r="T295" i="2"/>
  <c r="R295" i="2"/>
  <c r="P295" i="2"/>
  <c r="BI292" i="2"/>
  <c r="BH292" i="2"/>
  <c r="BG292" i="2"/>
  <c r="BF292" i="2"/>
  <c r="T292" i="2"/>
  <c r="R292" i="2"/>
  <c r="P292" i="2"/>
  <c r="BI289" i="2"/>
  <c r="BH289" i="2"/>
  <c r="BG289" i="2"/>
  <c r="BF289" i="2"/>
  <c r="T289" i="2"/>
  <c r="R289" i="2"/>
  <c r="P289" i="2"/>
  <c r="BI287" i="2"/>
  <c r="BH287" i="2"/>
  <c r="BG287" i="2"/>
  <c r="BF287" i="2"/>
  <c r="T287" i="2"/>
  <c r="R287" i="2"/>
  <c r="P287" i="2"/>
  <c r="BI285" i="2"/>
  <c r="BH285" i="2"/>
  <c r="BG285" i="2"/>
  <c r="BF285" i="2"/>
  <c r="T285" i="2"/>
  <c r="R285" i="2"/>
  <c r="P285" i="2"/>
  <c r="BI282" i="2"/>
  <c r="BH282" i="2"/>
  <c r="BG282" i="2"/>
  <c r="BF282" i="2"/>
  <c r="T282" i="2"/>
  <c r="R282" i="2"/>
  <c r="P282" i="2"/>
  <c r="BI279" i="2"/>
  <c r="BH279" i="2"/>
  <c r="BG279" i="2"/>
  <c r="BF279" i="2"/>
  <c r="T279" i="2"/>
  <c r="R279" i="2"/>
  <c r="P279" i="2"/>
  <c r="BI275" i="2"/>
  <c r="BH275" i="2"/>
  <c r="BG275" i="2"/>
  <c r="BF275" i="2"/>
  <c r="T275" i="2"/>
  <c r="R275" i="2"/>
  <c r="P275" i="2"/>
  <c r="BI272" i="2"/>
  <c r="BH272" i="2"/>
  <c r="BG272" i="2"/>
  <c r="BF272" i="2"/>
  <c r="T272" i="2"/>
  <c r="R272" i="2"/>
  <c r="P272" i="2"/>
  <c r="BI269" i="2"/>
  <c r="BH269" i="2"/>
  <c r="BG269" i="2"/>
  <c r="BF269" i="2"/>
  <c r="T269" i="2"/>
  <c r="R269" i="2"/>
  <c r="P269" i="2"/>
  <c r="BI267" i="2"/>
  <c r="BH267" i="2"/>
  <c r="BG267" i="2"/>
  <c r="BF267" i="2"/>
  <c r="T267" i="2"/>
  <c r="R267" i="2"/>
  <c r="P267" i="2"/>
  <c r="BI266" i="2"/>
  <c r="BH266" i="2"/>
  <c r="BG266" i="2"/>
  <c r="BF266" i="2"/>
  <c r="T266" i="2"/>
  <c r="R266" i="2"/>
  <c r="P266" i="2"/>
  <c r="BI257" i="2"/>
  <c r="BH257" i="2"/>
  <c r="BG257" i="2"/>
  <c r="BF257" i="2"/>
  <c r="T257" i="2"/>
  <c r="R257" i="2"/>
  <c r="P257" i="2"/>
  <c r="BI255" i="2"/>
  <c r="BH255" i="2"/>
  <c r="BG255" i="2"/>
  <c r="BF255" i="2"/>
  <c r="T255" i="2"/>
  <c r="R255" i="2"/>
  <c r="P255" i="2"/>
  <c r="BI252" i="2"/>
  <c r="BH252" i="2"/>
  <c r="BG252" i="2"/>
  <c r="BF252" i="2"/>
  <c r="T252" i="2"/>
  <c r="R252" i="2"/>
  <c r="P252" i="2"/>
  <c r="BI248" i="2"/>
  <c r="BH248" i="2"/>
  <c r="BG248" i="2"/>
  <c r="BF248" i="2"/>
  <c r="T248" i="2"/>
  <c r="T247" i="2"/>
  <c r="R248" i="2"/>
  <c r="R247" i="2" s="1"/>
  <c r="P248" i="2"/>
  <c r="P247" i="2"/>
  <c r="BI245" i="2"/>
  <c r="BH245" i="2"/>
  <c r="BG245" i="2"/>
  <c r="BF245" i="2"/>
  <c r="T245" i="2"/>
  <c r="R245" i="2"/>
  <c r="P245" i="2"/>
  <c r="BI242" i="2"/>
  <c r="BH242" i="2"/>
  <c r="BG242" i="2"/>
  <c r="BF242" i="2"/>
  <c r="T242" i="2"/>
  <c r="R242" i="2"/>
  <c r="P242" i="2"/>
  <c r="BI240" i="2"/>
  <c r="BH240" i="2"/>
  <c r="BG240" i="2"/>
  <c r="BF240" i="2"/>
  <c r="T240" i="2"/>
  <c r="R240" i="2"/>
  <c r="P240" i="2"/>
  <c r="BI238" i="2"/>
  <c r="BH238" i="2"/>
  <c r="BG238" i="2"/>
  <c r="BF238" i="2"/>
  <c r="T238" i="2"/>
  <c r="R238" i="2"/>
  <c r="P238" i="2"/>
  <c r="BI232" i="2"/>
  <c r="BH232" i="2"/>
  <c r="BG232" i="2"/>
  <c r="BF232" i="2"/>
  <c r="T232" i="2"/>
  <c r="R232" i="2"/>
  <c r="P232" i="2"/>
  <c r="BI204" i="2"/>
  <c r="BH204" i="2"/>
  <c r="BG204" i="2"/>
  <c r="BF204" i="2"/>
  <c r="T204" i="2"/>
  <c r="R204" i="2"/>
  <c r="P204" i="2"/>
  <c r="BI201" i="2"/>
  <c r="BH201" i="2"/>
  <c r="BG201" i="2"/>
  <c r="BF201" i="2"/>
  <c r="T201" i="2"/>
  <c r="R201" i="2"/>
  <c r="P201" i="2"/>
  <c r="BI199" i="2"/>
  <c r="BH199" i="2"/>
  <c r="BG199" i="2"/>
  <c r="BF199" i="2"/>
  <c r="T199" i="2"/>
  <c r="R199" i="2"/>
  <c r="P199" i="2"/>
  <c r="BI194" i="2"/>
  <c r="BH194" i="2"/>
  <c r="BG194" i="2"/>
  <c r="BF194" i="2"/>
  <c r="T194" i="2"/>
  <c r="R194" i="2"/>
  <c r="P194" i="2"/>
  <c r="BI191" i="2"/>
  <c r="BH191" i="2"/>
  <c r="BG191" i="2"/>
  <c r="BF191" i="2"/>
  <c r="T191" i="2"/>
  <c r="R191" i="2"/>
  <c r="P191" i="2"/>
  <c r="BI187" i="2"/>
  <c r="BH187" i="2"/>
  <c r="BG187" i="2"/>
  <c r="BF187" i="2"/>
  <c r="T187" i="2"/>
  <c r="R187" i="2"/>
  <c r="P187" i="2"/>
  <c r="BI184" i="2"/>
  <c r="BH184" i="2"/>
  <c r="BG184" i="2"/>
  <c r="BF184" i="2"/>
  <c r="T184" i="2"/>
  <c r="R184" i="2"/>
  <c r="P184" i="2"/>
  <c r="BI182" i="2"/>
  <c r="BH182" i="2"/>
  <c r="BG182" i="2"/>
  <c r="BF182" i="2"/>
  <c r="T182" i="2"/>
  <c r="R182" i="2"/>
  <c r="P182" i="2"/>
  <c r="BI179" i="2"/>
  <c r="BH179" i="2"/>
  <c r="BG179" i="2"/>
  <c r="BF179" i="2"/>
  <c r="T179" i="2"/>
  <c r="R179" i="2"/>
  <c r="P179" i="2"/>
  <c r="BI177" i="2"/>
  <c r="BH177" i="2"/>
  <c r="BG177" i="2"/>
  <c r="BF177" i="2"/>
  <c r="T177" i="2"/>
  <c r="R177" i="2"/>
  <c r="P177" i="2"/>
  <c r="BI175" i="2"/>
  <c r="BH175" i="2"/>
  <c r="BG175" i="2"/>
  <c r="BF175" i="2"/>
  <c r="T175" i="2"/>
  <c r="R175" i="2"/>
  <c r="P175" i="2"/>
  <c r="BI174" i="2"/>
  <c r="BH174" i="2"/>
  <c r="BG174" i="2"/>
  <c r="BF174" i="2"/>
  <c r="T174" i="2"/>
  <c r="R174" i="2"/>
  <c r="P174" i="2"/>
  <c r="BI173" i="2"/>
  <c r="BH173" i="2"/>
  <c r="BG173" i="2"/>
  <c r="BF173" i="2"/>
  <c r="T173" i="2"/>
  <c r="R173" i="2"/>
  <c r="P173" i="2"/>
  <c r="BI172" i="2"/>
  <c r="BH172" i="2"/>
  <c r="BG172" i="2"/>
  <c r="BF172" i="2"/>
  <c r="T172" i="2"/>
  <c r="R172" i="2"/>
  <c r="P172" i="2"/>
  <c r="BI170" i="2"/>
  <c r="BH170" i="2"/>
  <c r="BG170" i="2"/>
  <c r="BF170" i="2"/>
  <c r="T170" i="2"/>
  <c r="R170" i="2"/>
  <c r="P170" i="2"/>
  <c r="BI142" i="2"/>
  <c r="BH142" i="2"/>
  <c r="BG142" i="2"/>
  <c r="BF142" i="2"/>
  <c r="T142" i="2"/>
  <c r="R142" i="2"/>
  <c r="P142" i="2"/>
  <c r="BI136" i="2"/>
  <c r="BH136" i="2"/>
  <c r="BG136" i="2"/>
  <c r="BF136" i="2"/>
  <c r="T136" i="2"/>
  <c r="R136" i="2"/>
  <c r="P136" i="2"/>
  <c r="BI133" i="2"/>
  <c r="BH133" i="2"/>
  <c r="BG133" i="2"/>
  <c r="BF133" i="2"/>
  <c r="T133" i="2"/>
  <c r="T132" i="2" s="1"/>
  <c r="R133" i="2"/>
  <c r="R132" i="2" s="1"/>
  <c r="P133" i="2"/>
  <c r="P132" i="2" s="1"/>
  <c r="BI127" i="2"/>
  <c r="BH127" i="2"/>
  <c r="BG127" i="2"/>
  <c r="BF127" i="2"/>
  <c r="T127" i="2"/>
  <c r="R127" i="2"/>
  <c r="P127" i="2"/>
  <c r="BI124" i="2"/>
  <c r="BH124" i="2"/>
  <c r="BG124" i="2"/>
  <c r="BF124" i="2"/>
  <c r="T124" i="2"/>
  <c r="R124" i="2"/>
  <c r="P124" i="2"/>
  <c r="BI119" i="2"/>
  <c r="BH119" i="2"/>
  <c r="BG119" i="2"/>
  <c r="BF119" i="2"/>
  <c r="T119" i="2"/>
  <c r="R119" i="2"/>
  <c r="P119" i="2"/>
  <c r="BI116" i="2"/>
  <c r="BH116" i="2"/>
  <c r="BG116" i="2"/>
  <c r="BF116" i="2"/>
  <c r="T116" i="2"/>
  <c r="R116" i="2"/>
  <c r="P116" i="2"/>
  <c r="BI113" i="2"/>
  <c r="BH113" i="2"/>
  <c r="BG113" i="2"/>
  <c r="BF113" i="2"/>
  <c r="T113" i="2"/>
  <c r="R113" i="2"/>
  <c r="P113" i="2"/>
  <c r="BI110" i="2"/>
  <c r="BH110" i="2"/>
  <c r="BG110" i="2"/>
  <c r="BF110" i="2"/>
  <c r="T110" i="2"/>
  <c r="R110" i="2"/>
  <c r="P110" i="2"/>
  <c r="BI107" i="2"/>
  <c r="BH107" i="2"/>
  <c r="BG107" i="2"/>
  <c r="BF107" i="2"/>
  <c r="T107" i="2"/>
  <c r="R107" i="2"/>
  <c r="P107" i="2"/>
  <c r="J101" i="2"/>
  <c r="J100" i="2"/>
  <c r="F100" i="2"/>
  <c r="F98" i="2"/>
  <c r="E96" i="2"/>
  <c r="J59" i="2"/>
  <c r="J58" i="2"/>
  <c r="F58" i="2"/>
  <c r="F56" i="2"/>
  <c r="E54" i="2"/>
  <c r="J20" i="2"/>
  <c r="E20" i="2"/>
  <c r="F101" i="2"/>
  <c r="J19" i="2"/>
  <c r="J14" i="2"/>
  <c r="J56" i="2" s="1"/>
  <c r="E7" i="2"/>
  <c r="E50" i="2" s="1"/>
  <c r="L50" i="1"/>
  <c r="AM50" i="1"/>
  <c r="AM49" i="1"/>
  <c r="L49" i="1"/>
  <c r="AM47" i="1"/>
  <c r="L47" i="1"/>
  <c r="L45" i="1"/>
  <c r="L44" i="1"/>
  <c r="J124" i="2"/>
  <c r="BK377" i="2"/>
  <c r="BK192" i="3"/>
  <c r="J117" i="3"/>
  <c r="J111" i="3"/>
  <c r="J130" i="5"/>
  <c r="BK105" i="6"/>
  <c r="J342" i="2"/>
  <c r="BK133" i="2"/>
  <c r="J161" i="3"/>
  <c r="J107" i="4"/>
  <c r="J125" i="4"/>
  <c r="J191" i="2"/>
  <c r="BK350" i="2"/>
  <c r="J370" i="2"/>
  <c r="J199" i="2"/>
  <c r="J158" i="3"/>
  <c r="J129" i="3"/>
  <c r="BK153" i="4"/>
  <c r="J103" i="4"/>
  <c r="BK130" i="5"/>
  <c r="BK94" i="7"/>
  <c r="J351" i="2"/>
  <c r="J431" i="2"/>
  <c r="J104" i="3"/>
  <c r="BK160" i="3"/>
  <c r="BK163" i="3"/>
  <c r="BK131" i="4"/>
  <c r="BK139" i="5"/>
  <c r="BK175" i="2"/>
  <c r="J285" i="2"/>
  <c r="J292" i="2"/>
  <c r="J154" i="3"/>
  <c r="J196" i="4"/>
  <c r="J154" i="5"/>
  <c r="J232" i="2"/>
  <c r="BK124" i="2"/>
  <c r="BK245" i="2"/>
  <c r="J132" i="3"/>
  <c r="J160" i="4"/>
  <c r="J149" i="5"/>
  <c r="BK136" i="5"/>
  <c r="BK194" i="2"/>
  <c r="J179" i="3"/>
  <c r="J109" i="5"/>
  <c r="BK96" i="5"/>
  <c r="BK335" i="2"/>
  <c r="J225" i="3"/>
  <c r="BK172" i="3"/>
  <c r="J141" i="4"/>
  <c r="BK149" i="5"/>
  <c r="BK170" i="5"/>
  <c r="BK141" i="5"/>
  <c r="BK390" i="2"/>
  <c r="BK393" i="2"/>
  <c r="J173" i="2"/>
  <c r="BK113" i="2"/>
  <c r="BK285" i="2"/>
  <c r="BK313" i="2"/>
  <c r="BK307" i="2"/>
  <c r="BK181" i="3"/>
  <c r="BK187" i="3"/>
  <c r="J113" i="5"/>
  <c r="J136" i="5"/>
  <c r="BK279" i="2"/>
  <c r="BK363" i="2"/>
  <c r="J343" i="2"/>
  <c r="J175" i="2"/>
  <c r="J189" i="4"/>
  <c r="J131" i="4"/>
  <c r="BK101" i="5"/>
  <c r="J345" i="2"/>
  <c r="BK119" i="2"/>
  <c r="BK322" i="2"/>
  <c r="J130" i="3"/>
  <c r="BK217" i="3"/>
  <c r="BK168" i="4"/>
  <c r="BK102" i="5"/>
  <c r="J152" i="5"/>
  <c r="J121" i="5"/>
  <c r="BK187" i="2"/>
  <c r="J310" i="2"/>
  <c r="J119" i="3"/>
  <c r="BK147" i="3"/>
  <c r="J145" i="3"/>
  <c r="J185" i="4"/>
  <c r="BK113" i="5"/>
  <c r="BK324" i="2"/>
  <c r="BK204" i="2"/>
  <c r="BK119" i="3"/>
  <c r="J157" i="4"/>
  <c r="BK120" i="4"/>
  <c r="J113" i="2"/>
  <c r="J331" i="2"/>
  <c r="J245" i="2"/>
  <c r="BK213" i="3"/>
  <c r="J164" i="4"/>
  <c r="J115" i="4"/>
  <c r="J116" i="5"/>
  <c r="J156" i="5"/>
  <c r="BK97" i="5"/>
  <c r="J426" i="2"/>
  <c r="J275" i="2"/>
  <c r="J125" i="3"/>
  <c r="BK165" i="3"/>
  <c r="BK209" i="3"/>
  <c r="BK173" i="4"/>
  <c r="J113" i="4"/>
  <c r="BK181" i="4"/>
  <c r="BK127" i="5"/>
  <c r="J102" i="5"/>
  <c r="J88" i="7"/>
  <c r="J350" i="2"/>
  <c r="J176" i="3"/>
  <c r="BK128" i="3"/>
  <c r="BK161" i="3"/>
  <c r="BK99" i="5"/>
  <c r="BK92" i="7"/>
  <c r="J119" i="2"/>
  <c r="BK200" i="3"/>
  <c r="J157" i="3"/>
  <c r="J187" i="4"/>
  <c r="BK177" i="4"/>
  <c r="BK121" i="5"/>
  <c r="J110" i="5"/>
  <c r="J99" i="6"/>
  <c r="BK238" i="2"/>
  <c r="BK414" i="2"/>
  <c r="BK111" i="3"/>
  <c r="J187" i="3"/>
  <c r="J153" i="4"/>
  <c r="J172" i="5"/>
  <c r="BK90" i="7"/>
  <c r="J340" i="2"/>
  <c r="J201" i="2"/>
  <c r="BK368" i="2"/>
  <c r="J202" i="3"/>
  <c r="J133" i="3"/>
  <c r="BK122" i="5"/>
  <c r="BK94" i="5"/>
  <c r="J106" i="5"/>
  <c r="BK100" i="5"/>
  <c r="BK201" i="2"/>
  <c r="J368" i="2"/>
  <c r="BK174" i="2"/>
  <c r="BK416" i="2"/>
  <c r="BK287" i="2"/>
  <c r="J122" i="4"/>
  <c r="J177" i="4"/>
  <c r="J128" i="5"/>
  <c r="BK142" i="2"/>
  <c r="J318" i="2"/>
  <c r="J184" i="2"/>
  <c r="J116" i="2"/>
  <c r="BK123" i="3"/>
  <c r="J198" i="3"/>
  <c r="J197" i="3"/>
  <c r="BK160" i="4"/>
  <c r="BK162" i="4"/>
  <c r="J118" i="5"/>
  <c r="BK97" i="6"/>
  <c r="J390" i="2"/>
  <c r="J174" i="2"/>
  <c r="BK331" i="2"/>
  <c r="BK170" i="3"/>
  <c r="J127" i="3"/>
  <c r="BK219" i="3"/>
  <c r="J198" i="4"/>
  <c r="J120" i="4"/>
  <c r="J147" i="5"/>
  <c r="J360" i="2"/>
  <c r="BK275" i="2"/>
  <c r="J363" i="2"/>
  <c r="J255" i="2"/>
  <c r="J238" i="2"/>
  <c r="J127" i="4"/>
  <c r="BK150" i="4"/>
  <c r="J109" i="4"/>
  <c r="BK103" i="6"/>
  <c r="BK252" i="2"/>
  <c r="J133" i="2"/>
  <c r="BK310" i="2"/>
  <c r="J393" i="2"/>
  <c r="BK104" i="3"/>
  <c r="BK211" i="3"/>
  <c r="BK196" i="4"/>
  <c r="J98" i="4"/>
  <c r="J94" i="5"/>
  <c r="J174" i="5"/>
  <c r="J134" i="5"/>
  <c r="J328" i="2"/>
  <c r="J324" i="2"/>
  <c r="J220" i="3"/>
  <c r="J121" i="3"/>
  <c r="J102" i="3"/>
  <c r="BK132" i="3"/>
  <c r="BK125" i="4"/>
  <c r="BK144" i="4"/>
  <c r="J122" i="5"/>
  <c r="BK150" i="5"/>
  <c r="J163" i="5"/>
  <c r="BK131" i="5"/>
  <c r="BK110" i="6"/>
  <c r="BK398" i="2"/>
  <c r="BK184" i="2"/>
  <c r="BK137" i="3"/>
  <c r="J234" i="3"/>
  <c r="BK225" i="3"/>
  <c r="J141" i="3"/>
  <c r="J96" i="4"/>
  <c r="J141" i="5"/>
  <c r="J104" i="5"/>
  <c r="J93" i="6"/>
  <c r="J295" i="2"/>
  <c r="BK168" i="3"/>
  <c r="BK189" i="3"/>
  <c r="J117" i="4"/>
  <c r="J155" i="4"/>
  <c r="BK112" i="5"/>
  <c r="BK137" i="5"/>
  <c r="BK109" i="5"/>
  <c r="BK255" i="2"/>
  <c r="BK328" i="2"/>
  <c r="J353" i="2"/>
  <c r="BK174" i="3"/>
  <c r="J201" i="3"/>
  <c r="J217" i="3"/>
  <c r="BK320" i="2"/>
  <c r="BK353" i="2"/>
  <c r="BK266" i="2"/>
  <c r="BK115" i="3"/>
  <c r="J160" i="3"/>
  <c r="J227" i="3"/>
  <c r="J150" i="5"/>
  <c r="J162" i="5"/>
  <c r="BK146" i="5"/>
  <c r="J95" i="6"/>
  <c r="J142" i="2"/>
  <c r="J315" i="2"/>
  <c r="J326" i="2"/>
  <c r="BK292" i="2"/>
  <c r="BK289" i="2"/>
  <c r="BK234" i="3"/>
  <c r="J171" i="4"/>
  <c r="BK171" i="4"/>
  <c r="BK154" i="5"/>
  <c r="J385" i="2"/>
  <c r="BK116" i="2"/>
  <c r="BK330" i="2"/>
  <c r="J301" i="2"/>
  <c r="BK125" i="3"/>
  <c r="J215" i="3"/>
  <c r="J115" i="3"/>
  <c r="BK121" i="3"/>
  <c r="J159" i="4"/>
  <c r="BK103" i="4"/>
  <c r="J100" i="5"/>
  <c r="BK172" i="5"/>
  <c r="J165" i="5"/>
  <c r="J103" i="6"/>
  <c r="J179" i="2"/>
  <c r="J412" i="2"/>
  <c r="BK127" i="2"/>
  <c r="BK340" i="2"/>
  <c r="BK129" i="3"/>
  <c r="BK176" i="3"/>
  <c r="BK198" i="4"/>
  <c r="J139" i="4"/>
  <c r="BK129" i="4"/>
  <c r="J91" i="6"/>
  <c r="BK360" i="2"/>
  <c r="BK426" i="2"/>
  <c r="J373" i="2"/>
  <c r="BK97" i="3"/>
  <c r="J191" i="4"/>
  <c r="J181" i="4"/>
  <c r="J170" i="2"/>
  <c r="J320" i="2"/>
  <c r="J416" i="2"/>
  <c r="BK412" i="2"/>
  <c r="J135" i="3"/>
  <c r="BK204" i="3"/>
  <c r="BK127" i="4"/>
  <c r="BK155" i="4"/>
  <c r="BK110" i="5"/>
  <c r="BK165" i="5"/>
  <c r="J101" i="5"/>
  <c r="BK404" i="2"/>
  <c r="J172" i="2"/>
  <c r="J140" i="3"/>
  <c r="J100" i="3"/>
  <c r="BK206" i="3"/>
  <c r="J149" i="3"/>
  <c r="BK102" i="3"/>
  <c r="BK164" i="4"/>
  <c r="BK122" i="4"/>
  <c r="BK105" i="5"/>
  <c r="J146" i="5"/>
  <c r="J96" i="5"/>
  <c r="J119" i="5"/>
  <c r="J282" i="2"/>
  <c r="BK170" i="2"/>
  <c r="J432" i="2"/>
  <c r="BK220" i="3"/>
  <c r="BK222" i="3"/>
  <c r="BK215" i="3"/>
  <c r="BK128" i="5"/>
  <c r="BK119" i="5"/>
  <c r="BK108" i="6"/>
  <c r="BK173" i="2"/>
  <c r="BK199" i="2"/>
  <c r="J137" i="3"/>
  <c r="BK127" i="3"/>
  <c r="J97" i="3"/>
  <c r="BK157" i="4"/>
  <c r="BK183" i="4"/>
  <c r="J108" i="5"/>
  <c r="BK138" i="5"/>
  <c r="BK248" i="2"/>
  <c r="BK370" i="2"/>
  <c r="BK301" i="2"/>
  <c r="J248" i="2"/>
  <c r="BK183" i="3"/>
  <c r="J208" i="3"/>
  <c r="J191" i="3"/>
  <c r="BK191" i="4"/>
  <c r="J133" i="4"/>
  <c r="J129" i="4"/>
  <c r="J115" i="5"/>
  <c r="BK95" i="6"/>
  <c r="AS55" i="1"/>
  <c r="J333" i="2"/>
  <c r="BK135" i="3"/>
  <c r="BK186" i="3"/>
  <c r="BK98" i="4"/>
  <c r="J95" i="5"/>
  <c r="BK124" i="5"/>
  <c r="BK375" i="2"/>
  <c r="J177" i="2"/>
  <c r="BK177" i="2"/>
  <c r="J143" i="3"/>
  <c r="J146" i="4"/>
  <c r="BK193" i="4"/>
  <c r="BK356" i="2"/>
  <c r="BK419" i="2"/>
  <c r="BK318" i="2"/>
  <c r="BK432" i="2"/>
  <c r="BK113" i="3"/>
  <c r="BK143" i="3"/>
  <c r="J168" i="3"/>
  <c r="J162" i="4"/>
  <c r="BK162" i="5"/>
  <c r="J137" i="5"/>
  <c r="BK373" i="2"/>
  <c r="J266" i="2"/>
  <c r="J182" i="2"/>
  <c r="BK130" i="3"/>
  <c r="J175" i="4"/>
  <c r="J166" i="4"/>
  <c r="J153" i="5"/>
  <c r="J401" i="2"/>
  <c r="J356" i="2"/>
  <c r="J213" i="3"/>
  <c r="J150" i="4"/>
  <c r="J94" i="7"/>
  <c r="J127" i="2"/>
  <c r="BK149" i="3"/>
  <c r="BK107" i="3"/>
  <c r="BK174" i="5"/>
  <c r="BK365" i="2"/>
  <c r="J407" i="2"/>
  <c r="J209" i="3"/>
  <c r="BK100" i="3"/>
  <c r="J194" i="3"/>
  <c r="BK187" i="4"/>
  <c r="J193" i="4"/>
  <c r="BK152" i="5"/>
  <c r="BK104" i="5"/>
  <c r="BK156" i="5"/>
  <c r="J139" i="5"/>
  <c r="BK232" i="2"/>
  <c r="J269" i="2"/>
  <c r="BK117" i="3"/>
  <c r="BK229" i="3"/>
  <c r="J144" i="4"/>
  <c r="BK106" i="5"/>
  <c r="BK125" i="5"/>
  <c r="BK407" i="2"/>
  <c r="J419" i="2"/>
  <c r="BK191" i="3"/>
  <c r="J229" i="3"/>
  <c r="BK133" i="4"/>
  <c r="BK139" i="4"/>
  <c r="J133" i="5"/>
  <c r="BK108" i="5"/>
  <c r="J92" i="7"/>
  <c r="J194" i="2"/>
  <c r="BK172" i="2"/>
  <c r="BK342" i="2"/>
  <c r="BK158" i="3"/>
  <c r="J189" i="3"/>
  <c r="BK115" i="4"/>
  <c r="BK179" i="4"/>
  <c r="BK163" i="5"/>
  <c r="J365" i="2"/>
  <c r="BK348" i="2"/>
  <c r="J380" i="2"/>
  <c r="BK431" i="2"/>
  <c r="J232" i="3"/>
  <c r="BK154" i="3"/>
  <c r="J172" i="3"/>
  <c r="J127" i="5"/>
  <c r="BK147" i="5"/>
  <c r="BK315" i="2"/>
  <c r="J136" i="2"/>
  <c r="BK343" i="2"/>
  <c r="J107" i="2"/>
  <c r="J222" i="3"/>
  <c r="BK140" i="3"/>
  <c r="BK152" i="4"/>
  <c r="J152" i="4"/>
  <c r="BK88" i="7"/>
  <c r="BK191" i="2"/>
  <c r="J398" i="2"/>
  <c r="J336" i="2"/>
  <c r="BK401" i="2"/>
  <c r="BK208" i="3"/>
  <c r="J183" i="3"/>
  <c r="BK179" i="3"/>
  <c r="BK185" i="4"/>
  <c r="J111" i="4"/>
  <c r="BK113" i="4"/>
  <c r="J131" i="5"/>
  <c r="BK168" i="5"/>
  <c r="J105" i="6"/>
  <c r="BK240" i="2"/>
  <c r="BK282" i="2"/>
  <c r="J330" i="2"/>
  <c r="BK429" i="2"/>
  <c r="BK227" i="3"/>
  <c r="BK201" i="3"/>
  <c r="J165" i="3"/>
  <c r="J173" i="4"/>
  <c r="BK96" i="4"/>
  <c r="J404" i="2"/>
  <c r="BK295" i="2"/>
  <c r="J187" i="2"/>
  <c r="BK338" i="2"/>
  <c r="J206" i="3"/>
  <c r="J107" i="3"/>
  <c r="BK146" i="4"/>
  <c r="J97" i="5"/>
  <c r="J267" i="2"/>
  <c r="J338" i="2"/>
  <c r="J204" i="2"/>
  <c r="J240" i="2"/>
  <c r="BK185" i="3"/>
  <c r="J174" i="3"/>
  <c r="J123" i="3"/>
  <c r="BK107" i="4"/>
  <c r="BK133" i="5"/>
  <c r="J144" i="5"/>
  <c r="BK160" i="5"/>
  <c r="J377" i="2"/>
  <c r="J307" i="2"/>
  <c r="BK267" i="2"/>
  <c r="J200" i="3"/>
  <c r="BK194" i="3"/>
  <c r="BK157" i="3"/>
  <c r="BK198" i="3"/>
  <c r="BK133" i="3"/>
  <c r="BK189" i="4"/>
  <c r="BK118" i="4"/>
  <c r="BK111" i="4"/>
  <c r="J125" i="5"/>
  <c r="J160" i="5"/>
  <c r="J105" i="5"/>
  <c r="BK99" i="6"/>
  <c r="BK385" i="2"/>
  <c r="J313" i="2"/>
  <c r="J192" i="3"/>
  <c r="J186" i="3"/>
  <c r="J124" i="5"/>
  <c r="BK118" i="5"/>
  <c r="J170" i="5"/>
  <c r="BK272" i="2"/>
  <c r="J287" i="2"/>
  <c r="J272" i="2"/>
  <c r="J196" i="3"/>
  <c r="BK197" i="3"/>
  <c r="BK117" i="4"/>
  <c r="J118" i="4"/>
  <c r="BK109" i="4"/>
  <c r="BK115" i="5"/>
  <c r="BK134" i="5"/>
  <c r="BK93" i="6"/>
  <c r="BK182" i="2"/>
  <c r="BK136" i="2"/>
  <c r="J348" i="2"/>
  <c r="BK202" i="3"/>
  <c r="J170" i="3"/>
  <c r="BK232" i="3"/>
  <c r="J185" i="3"/>
  <c r="J179" i="4"/>
  <c r="BK166" i="4"/>
  <c r="J112" i="5"/>
  <c r="BK101" i="6"/>
  <c r="BK179" i="2"/>
  <c r="J424" i="2"/>
  <c r="J322" i="2"/>
  <c r="J181" i="3"/>
  <c r="J211" i="3"/>
  <c r="BK153" i="5"/>
  <c r="BK166" i="5"/>
  <c r="J97" i="6"/>
  <c r="J289" i="2"/>
  <c r="J110" i="2"/>
  <c r="BK242" i="2"/>
  <c r="BK141" i="3"/>
  <c r="J148" i="4"/>
  <c r="J110" i="6"/>
  <c r="J257" i="2"/>
  <c r="J429" i="2"/>
  <c r="BK269" i="2"/>
  <c r="J113" i="3"/>
  <c r="BK100" i="4"/>
  <c r="BK148" i="4"/>
  <c r="J168" i="5"/>
  <c r="BK95" i="5"/>
  <c r="J375" i="2"/>
  <c r="BK107" i="2"/>
  <c r="BK336" i="2"/>
  <c r="BK110" i="2"/>
  <c r="J219" i="3"/>
  <c r="J131" i="3"/>
  <c r="J183" i="4"/>
  <c r="J100" i="4"/>
  <c r="J90" i="7"/>
  <c r="BK345" i="2"/>
  <c r="BK380" i="2"/>
  <c r="BK424" i="2"/>
  <c r="J163" i="3"/>
  <c r="BK141" i="4"/>
  <c r="J101" i="6"/>
  <c r="J279" i="2"/>
  <c r="BK333" i="2"/>
  <c r="J99" i="5"/>
  <c r="BK326" i="2"/>
  <c r="J335" i="2"/>
  <c r="J128" i="3"/>
  <c r="BK145" i="3"/>
  <c r="BK144" i="5"/>
  <c r="J166" i="5"/>
  <c r="J242" i="2"/>
  <c r="BK351" i="2"/>
  <c r="BK131" i="3"/>
  <c r="BK159" i="4"/>
  <c r="J168" i="4"/>
  <c r="J138" i="5"/>
  <c r="J108" i="6"/>
  <c r="J252" i="2"/>
  <c r="J414" i="2"/>
  <c r="BK257" i="2"/>
  <c r="J204" i="3"/>
  <c r="BK196" i="3"/>
  <c r="J147" i="3"/>
  <c r="BK175" i="4"/>
  <c r="BK116" i="5"/>
  <c r="BK91" i="6"/>
  <c r="T106" i="2" l="1"/>
  <c r="T169" i="2"/>
  <c r="P271" i="2"/>
  <c r="T190" i="2"/>
  <c r="T178" i="2"/>
  <c r="R251" i="2"/>
  <c r="BK271" i="2"/>
  <c r="J271" i="2"/>
  <c r="J74" i="2" s="1"/>
  <c r="T271" i="2"/>
  <c r="T379" i="2"/>
  <c r="P99" i="3"/>
  <c r="P95" i="3" s="1"/>
  <c r="BK139" i="3"/>
  <c r="J139" i="3" s="1"/>
  <c r="J69" i="3" s="1"/>
  <c r="P224" i="3"/>
  <c r="P95" i="4"/>
  <c r="P94" i="4" s="1"/>
  <c r="R124" i="4"/>
  <c r="T170" i="4"/>
  <c r="R143" i="5"/>
  <c r="BK190" i="2"/>
  <c r="BK178" i="2" s="1"/>
  <c r="J178" i="2" s="1"/>
  <c r="J68" i="2" s="1"/>
  <c r="J190" i="2"/>
  <c r="J69" i="2" s="1"/>
  <c r="BK278" i="2"/>
  <c r="J278" i="2" s="1"/>
  <c r="J75" i="2" s="1"/>
  <c r="R379" i="2"/>
  <c r="R110" i="3"/>
  <c r="R139" i="3"/>
  <c r="R224" i="3"/>
  <c r="BK93" i="5"/>
  <c r="J93" i="5"/>
  <c r="J65" i="5"/>
  <c r="T159" i="5"/>
  <c r="T158" i="5" s="1"/>
  <c r="R106" i="2"/>
  <c r="R169" i="2"/>
  <c r="BK317" i="2"/>
  <c r="J317" i="2"/>
  <c r="J76" i="2"/>
  <c r="BK359" i="2"/>
  <c r="J359" i="2"/>
  <c r="J79" i="2"/>
  <c r="T418" i="2"/>
  <c r="P110" i="3"/>
  <c r="P139" i="3"/>
  <c r="BK224" i="3"/>
  <c r="J224" i="3"/>
  <c r="J71" i="3" s="1"/>
  <c r="BK95" i="4"/>
  <c r="BK94" i="4" s="1"/>
  <c r="J94" i="4" s="1"/>
  <c r="J64" i="4" s="1"/>
  <c r="P124" i="4"/>
  <c r="R170" i="4"/>
  <c r="BK143" i="5"/>
  <c r="J143" i="5"/>
  <c r="J66" i="5"/>
  <c r="P169" i="5"/>
  <c r="P106" i="2"/>
  <c r="P105" i="2" s="1"/>
  <c r="BK169" i="2"/>
  <c r="J169" i="2"/>
  <c r="J67" i="2" s="1"/>
  <c r="T237" i="2"/>
  <c r="T251" i="2"/>
  <c r="R271" i="2"/>
  <c r="BK347" i="2"/>
  <c r="J347" i="2"/>
  <c r="J77" i="2"/>
  <c r="T359" i="2"/>
  <c r="R428" i="2"/>
  <c r="R99" i="3"/>
  <c r="R95" i="3" s="1"/>
  <c r="T178" i="3"/>
  <c r="T231" i="3"/>
  <c r="R95" i="4"/>
  <c r="R94" i="4" s="1"/>
  <c r="BK143" i="4"/>
  <c r="J143" i="4" s="1"/>
  <c r="J69" i="4" s="1"/>
  <c r="P93" i="5"/>
  <c r="R159" i="5"/>
  <c r="R158" i="5"/>
  <c r="R90" i="6"/>
  <c r="R89" i="6" s="1"/>
  <c r="T107" i="6"/>
  <c r="BK87" i="7"/>
  <c r="BK86" i="7"/>
  <c r="J86" i="7" s="1"/>
  <c r="J63" i="7" s="1"/>
  <c r="P237" i="2"/>
  <c r="T278" i="2"/>
  <c r="P359" i="2"/>
  <c r="R418" i="2"/>
  <c r="T110" i="3"/>
  <c r="T106" i="4"/>
  <c r="T143" i="4"/>
  <c r="T195" i="4"/>
  <c r="T93" i="5"/>
  <c r="P159" i="5"/>
  <c r="P158" i="5" s="1"/>
  <c r="T169" i="5"/>
  <c r="BK107" i="6"/>
  <c r="J107" i="6"/>
  <c r="J66" i="6" s="1"/>
  <c r="P190" i="2"/>
  <c r="P178" i="2"/>
  <c r="P278" i="2"/>
  <c r="P379" i="2"/>
  <c r="P428" i="2"/>
  <c r="P106" i="4"/>
  <c r="R143" i="4"/>
  <c r="R195" i="4"/>
  <c r="R93" i="5"/>
  <c r="R92" i="5" s="1"/>
  <c r="R91" i="5" s="1"/>
  <c r="BK159" i="5"/>
  <c r="BK158" i="5"/>
  <c r="J158" i="5"/>
  <c r="J67" i="5"/>
  <c r="BK90" i="6"/>
  <c r="BK89" i="6"/>
  <c r="BK88" i="6" s="1"/>
  <c r="J88" i="6" s="1"/>
  <c r="R87" i="7"/>
  <c r="R86" i="7"/>
  <c r="R237" i="2"/>
  <c r="T317" i="2"/>
  <c r="R359" i="2"/>
  <c r="T428" i="2"/>
  <c r="BK99" i="3"/>
  <c r="BK95" i="3" s="1"/>
  <c r="J95" i="3" s="1"/>
  <c r="J64" i="3" s="1"/>
  <c r="J99" i="3"/>
  <c r="J66" i="3" s="1"/>
  <c r="P178" i="3"/>
  <c r="P231" i="3"/>
  <c r="BK106" i="4"/>
  <c r="J106" i="4" s="1"/>
  <c r="J67" i="4" s="1"/>
  <c r="T124" i="4"/>
  <c r="BK170" i="4"/>
  <c r="J170" i="4" s="1"/>
  <c r="J70" i="4" s="1"/>
  <c r="P195" i="4"/>
  <c r="P143" i="5"/>
  <c r="R169" i="5"/>
  <c r="P169" i="2"/>
  <c r="BK251" i="2"/>
  <c r="P317" i="2"/>
  <c r="R347" i="2"/>
  <c r="BK428" i="2"/>
  <c r="J428" i="2" s="1"/>
  <c r="J82" i="2" s="1"/>
  <c r="BK110" i="3"/>
  <c r="J110" i="3"/>
  <c r="J68" i="3"/>
  <c r="T139" i="3"/>
  <c r="T224" i="3"/>
  <c r="R106" i="4"/>
  <c r="R105" i="4" s="1"/>
  <c r="P143" i="4"/>
  <c r="BK195" i="4"/>
  <c r="J195" i="4"/>
  <c r="J71" i="4" s="1"/>
  <c r="P90" i="6"/>
  <c r="P89" i="6" s="1"/>
  <c r="R107" i="6"/>
  <c r="P87" i="7"/>
  <c r="P86" i="7"/>
  <c r="AU61" i="1" s="1"/>
  <c r="R190" i="2"/>
  <c r="R178" i="2" s="1"/>
  <c r="R105" i="2" s="1"/>
  <c r="R278" i="2"/>
  <c r="BK379" i="2"/>
  <c r="J379" i="2"/>
  <c r="J80" i="2" s="1"/>
  <c r="P418" i="2"/>
  <c r="R178" i="3"/>
  <c r="R231" i="3"/>
  <c r="P107" i="6"/>
  <c r="BK106" i="2"/>
  <c r="BK237" i="2"/>
  <c r="J237" i="2"/>
  <c r="J70" i="2" s="1"/>
  <c r="P251" i="2"/>
  <c r="P250" i="2" s="1"/>
  <c r="R317" i="2"/>
  <c r="P347" i="2"/>
  <c r="T347" i="2"/>
  <c r="BK418" i="2"/>
  <c r="J418" i="2" s="1"/>
  <c r="J81" i="2" s="1"/>
  <c r="T99" i="3"/>
  <c r="T95" i="3" s="1"/>
  <c r="BK178" i="3"/>
  <c r="J178" i="3" s="1"/>
  <c r="J70" i="3" s="1"/>
  <c r="BK231" i="3"/>
  <c r="J231" i="3"/>
  <c r="J72" i="3" s="1"/>
  <c r="T95" i="4"/>
  <c r="T94" i="4" s="1"/>
  <c r="BK124" i="4"/>
  <c r="J124" i="4"/>
  <c r="J68" i="4"/>
  <c r="P170" i="4"/>
  <c r="T143" i="5"/>
  <c r="BK169" i="5"/>
  <c r="J169" i="5"/>
  <c r="J69" i="5" s="1"/>
  <c r="T90" i="6"/>
  <c r="T89" i="6" s="1"/>
  <c r="T88" i="6" s="1"/>
  <c r="T87" i="7"/>
  <c r="T86" i="7"/>
  <c r="BK247" i="2"/>
  <c r="J247" i="2"/>
  <c r="J71" i="2" s="1"/>
  <c r="BK132" i="2"/>
  <c r="J132" i="2" s="1"/>
  <c r="J66" i="2" s="1"/>
  <c r="BK355" i="2"/>
  <c r="J355" i="2"/>
  <c r="J78" i="2" s="1"/>
  <c r="BK96" i="3"/>
  <c r="J96" i="3" s="1"/>
  <c r="J65" i="3" s="1"/>
  <c r="J89" i="6"/>
  <c r="J64" i="6"/>
  <c r="J80" i="7"/>
  <c r="BE88" i="7"/>
  <c r="BE90" i="7"/>
  <c r="J90" i="6"/>
  <c r="J65" i="6"/>
  <c r="E74" i="7"/>
  <c r="F83" i="7"/>
  <c r="BE94" i="7"/>
  <c r="BE92" i="7"/>
  <c r="BE91" i="6"/>
  <c r="E50" i="6"/>
  <c r="BE99" i="6"/>
  <c r="J159" i="5"/>
  <c r="J68" i="5" s="1"/>
  <c r="BE95" i="6"/>
  <c r="BE103" i="6"/>
  <c r="J56" i="6"/>
  <c r="BE97" i="6"/>
  <c r="BE101" i="6"/>
  <c r="BE110" i="6"/>
  <c r="BK92" i="5"/>
  <c r="J92" i="5"/>
  <c r="J64" i="5"/>
  <c r="F85" i="6"/>
  <c r="BE93" i="6"/>
  <c r="BE105" i="6"/>
  <c r="BE108" i="6"/>
  <c r="BE101" i="5"/>
  <c r="BE122" i="5"/>
  <c r="F88" i="5"/>
  <c r="BE104" i="5"/>
  <c r="BE116" i="5"/>
  <c r="BE127" i="5"/>
  <c r="BE100" i="5"/>
  <c r="BE130" i="5"/>
  <c r="BE131" i="5"/>
  <c r="BE137" i="5"/>
  <c r="J95" i="4"/>
  <c r="J65" i="4"/>
  <c r="BE97" i="5"/>
  <c r="BE109" i="5"/>
  <c r="BE112" i="5"/>
  <c r="BE113" i="5"/>
  <c r="BE134" i="5"/>
  <c r="BE172" i="5"/>
  <c r="BE174" i="5"/>
  <c r="J56" i="5"/>
  <c r="BE102" i="5"/>
  <c r="BE121" i="5"/>
  <c r="BE125" i="5"/>
  <c r="BE138" i="5"/>
  <c r="BE152" i="5"/>
  <c r="BE170" i="5"/>
  <c r="E50" i="5"/>
  <c r="BE99" i="5"/>
  <c r="BE105" i="5"/>
  <c r="BE118" i="5"/>
  <c r="BE119" i="5"/>
  <c r="BE115" i="5"/>
  <c r="BE128" i="5"/>
  <c r="BE149" i="5"/>
  <c r="BE160" i="5"/>
  <c r="BE163" i="5"/>
  <c r="BE108" i="5"/>
  <c r="BE150" i="5"/>
  <c r="BE153" i="5"/>
  <c r="BE156" i="5"/>
  <c r="BE162" i="5"/>
  <c r="BE166" i="5"/>
  <c r="BK105" i="4"/>
  <c r="J105" i="4"/>
  <c r="J66" i="4" s="1"/>
  <c r="BE139" i="5"/>
  <c r="BE141" i="5"/>
  <c r="BE144" i="5"/>
  <c r="BE154" i="5"/>
  <c r="BE96" i="5"/>
  <c r="BE106" i="5"/>
  <c r="BE110" i="5"/>
  <c r="BE133" i="5"/>
  <c r="BE146" i="5"/>
  <c r="BE147" i="5"/>
  <c r="BE168" i="5"/>
  <c r="BE95" i="5"/>
  <c r="BE136" i="5"/>
  <c r="BE165" i="5"/>
  <c r="BE94" i="5"/>
  <c r="BE124" i="5"/>
  <c r="J87" i="4"/>
  <c r="BE98" i="4"/>
  <c r="F90" i="4"/>
  <c r="BE103" i="4"/>
  <c r="E50" i="4"/>
  <c r="BE96" i="4"/>
  <c r="BE107" i="4"/>
  <c r="BE122" i="4"/>
  <c r="BE157" i="4"/>
  <c r="BE159" i="4"/>
  <c r="BE162" i="4"/>
  <c r="BE171" i="4"/>
  <c r="BE173" i="4"/>
  <c r="BE185" i="4"/>
  <c r="BE189" i="4"/>
  <c r="BE191" i="4"/>
  <c r="BE100" i="4"/>
  <c r="BE117" i="4"/>
  <c r="BE120" i="4"/>
  <c r="BE150" i="4"/>
  <c r="BE152" i="4"/>
  <c r="BE164" i="4"/>
  <c r="BK109" i="3"/>
  <c r="J109" i="3" s="1"/>
  <c r="J67" i="3" s="1"/>
  <c r="BE115" i="4"/>
  <c r="BE125" i="4"/>
  <c r="BE139" i="4"/>
  <c r="BE141" i="4"/>
  <c r="BE183" i="4"/>
  <c r="BE118" i="4"/>
  <c r="BE129" i="4"/>
  <c r="BE144" i="4"/>
  <c r="BE187" i="4"/>
  <c r="BE193" i="4"/>
  <c r="BE198" i="4"/>
  <c r="BE153" i="4"/>
  <c r="BE155" i="4"/>
  <c r="BE160" i="4"/>
  <c r="BE166" i="4"/>
  <c r="BE177" i="4"/>
  <c r="BE179" i="4"/>
  <c r="BE175" i="4"/>
  <c r="BE181" i="4"/>
  <c r="BE111" i="4"/>
  <c r="BE127" i="4"/>
  <c r="BE196" i="4"/>
  <c r="BE109" i="4"/>
  <c r="BE113" i="4"/>
  <c r="BE131" i="4"/>
  <c r="BE133" i="4"/>
  <c r="BE146" i="4"/>
  <c r="BE148" i="4"/>
  <c r="BE168" i="4"/>
  <c r="T105" i="2"/>
  <c r="J251" i="2"/>
  <c r="J73" i="2"/>
  <c r="F91" i="3"/>
  <c r="BE97" i="3"/>
  <c r="BE219" i="3"/>
  <c r="BE102" i="3"/>
  <c r="BE107" i="3"/>
  <c r="BE132" i="3"/>
  <c r="BE135" i="3"/>
  <c r="BE160" i="3"/>
  <c r="BE174" i="3"/>
  <c r="BE176" i="3"/>
  <c r="BE191" i="3"/>
  <c r="BE197" i="3"/>
  <c r="J106" i="2"/>
  <c r="J65" i="2" s="1"/>
  <c r="J56" i="3"/>
  <c r="E82" i="3"/>
  <c r="BE100" i="3"/>
  <c r="BE115" i="3"/>
  <c r="BE117" i="3"/>
  <c r="BE158" i="3"/>
  <c r="BE185" i="3"/>
  <c r="BE104" i="3"/>
  <c r="BE111" i="3"/>
  <c r="BE121" i="3"/>
  <c r="BE161" i="3"/>
  <c r="BE200" i="3"/>
  <c r="BE208" i="3"/>
  <c r="BE222" i="3"/>
  <c r="BE225" i="3"/>
  <c r="BE227" i="3"/>
  <c r="BE192" i="3"/>
  <c r="BE119" i="3"/>
  <c r="BE128" i="3"/>
  <c r="BE131" i="3"/>
  <c r="BE154" i="3"/>
  <c r="BE194" i="3"/>
  <c r="BE201" i="3"/>
  <c r="BE125" i="3"/>
  <c r="BE130" i="3"/>
  <c r="BE133" i="3"/>
  <c r="BE186" i="3"/>
  <c r="BE215" i="3"/>
  <c r="BE123" i="3"/>
  <c r="BE127" i="3"/>
  <c r="BE143" i="3"/>
  <c r="BE145" i="3"/>
  <c r="BE149" i="3"/>
  <c r="BE163" i="3"/>
  <c r="BE168" i="3"/>
  <c r="BE170" i="3"/>
  <c r="BE189" i="3"/>
  <c r="BE217" i="3"/>
  <c r="BE229" i="3"/>
  <c r="BE232" i="3"/>
  <c r="BE234" i="3"/>
  <c r="BE129" i="3"/>
  <c r="BE172" i="3"/>
  <c r="BE179" i="3"/>
  <c r="BE113" i="3"/>
  <c r="BE137" i="3"/>
  <c r="BE147" i="3"/>
  <c r="BE157" i="3"/>
  <c r="BE165" i="3"/>
  <c r="BE183" i="3"/>
  <c r="BE187" i="3"/>
  <c r="BE196" i="3"/>
  <c r="BE198" i="3"/>
  <c r="BE202" i="3"/>
  <c r="BE209" i="3"/>
  <c r="BE213" i="3"/>
  <c r="BE220" i="3"/>
  <c r="BE140" i="3"/>
  <c r="BE141" i="3"/>
  <c r="BE181" i="3"/>
  <c r="BE204" i="3"/>
  <c r="BE206" i="3"/>
  <c r="BE211" i="3"/>
  <c r="F59" i="2"/>
  <c r="J98" i="2"/>
  <c r="BE107" i="2"/>
  <c r="BE124" i="2"/>
  <c r="BE127" i="2"/>
  <c r="BE187" i="2"/>
  <c r="BE266" i="2"/>
  <c r="BE279" i="2"/>
  <c r="BE328" i="2"/>
  <c r="BE348" i="2"/>
  <c r="BE363" i="2"/>
  <c r="BE426" i="2"/>
  <c r="BE431" i="2"/>
  <c r="BE432" i="2"/>
  <c r="BE275" i="2"/>
  <c r="BE315" i="2"/>
  <c r="BE318" i="2"/>
  <c r="BE320" i="2"/>
  <c r="BE322" i="2"/>
  <c r="BE324" i="2"/>
  <c r="BE356" i="2"/>
  <c r="BE404" i="2"/>
  <c r="E92" i="2"/>
  <c r="BE116" i="2"/>
  <c r="BE175" i="2"/>
  <c r="BE182" i="2"/>
  <c r="BE191" i="2"/>
  <c r="BE194" i="2"/>
  <c r="BE199" i="2"/>
  <c r="BE232" i="2"/>
  <c r="BE238" i="2"/>
  <c r="BE285" i="2"/>
  <c r="BE390" i="2"/>
  <c r="BE407" i="2"/>
  <c r="BE419" i="2"/>
  <c r="BE429" i="2"/>
  <c r="BE133" i="2"/>
  <c r="BE174" i="2"/>
  <c r="BE245" i="2"/>
  <c r="BE326" i="2"/>
  <c r="BE331" i="2"/>
  <c r="BE345" i="2"/>
  <c r="BE351" i="2"/>
  <c r="BE360" i="2"/>
  <c r="BE375" i="2"/>
  <c r="BE136" i="2"/>
  <c r="BE240" i="2"/>
  <c r="BE248" i="2"/>
  <c r="BE204" i="2"/>
  <c r="BE242" i="2"/>
  <c r="BE252" i="2"/>
  <c r="BE292" i="2"/>
  <c r="BE295" i="2"/>
  <c r="BE301" i="2"/>
  <c r="BE336" i="2"/>
  <c r="BE373" i="2"/>
  <c r="BE385" i="2"/>
  <c r="BE416" i="2"/>
  <c r="BE113" i="2"/>
  <c r="BE142" i="2"/>
  <c r="BE172" i="2"/>
  <c r="BE179" i="2"/>
  <c r="BE201" i="2"/>
  <c r="BE289" i="2"/>
  <c r="BE330" i="2"/>
  <c r="BE342" i="2"/>
  <c r="BE414" i="2"/>
  <c r="BE424" i="2"/>
  <c r="BE184" i="2"/>
  <c r="BE255" i="2"/>
  <c r="BE257" i="2"/>
  <c r="BE272" i="2"/>
  <c r="BE338" i="2"/>
  <c r="BE110" i="2"/>
  <c r="BE282" i="2"/>
  <c r="BE398" i="2"/>
  <c r="BE119" i="2"/>
  <c r="BE310" i="2"/>
  <c r="BE333" i="2"/>
  <c r="BE335" i="2"/>
  <c r="BE343" i="2"/>
  <c r="BE350" i="2"/>
  <c r="BE368" i="2"/>
  <c r="BE370" i="2"/>
  <c r="BE401" i="2"/>
  <c r="BE177" i="2"/>
  <c r="BE267" i="2"/>
  <c r="BE307" i="2"/>
  <c r="BE313" i="2"/>
  <c r="BE340" i="2"/>
  <c r="BE365" i="2"/>
  <c r="BE377" i="2"/>
  <c r="BE380" i="2"/>
  <c r="BE412" i="2"/>
  <c r="BE170" i="2"/>
  <c r="BE173" i="2"/>
  <c r="BE269" i="2"/>
  <c r="BE287" i="2"/>
  <c r="BE353" i="2"/>
  <c r="BE393" i="2"/>
  <c r="F38" i="2"/>
  <c r="BC56" i="1" s="1"/>
  <c r="F39" i="4"/>
  <c r="BD58" i="1"/>
  <c r="J36" i="6"/>
  <c r="AW60" i="1"/>
  <c r="J36" i="7"/>
  <c r="AW61" i="1"/>
  <c r="F39" i="5"/>
  <c r="BD59" i="1" s="1"/>
  <c r="F37" i="4"/>
  <c r="BB58" i="1"/>
  <c r="J36" i="4"/>
  <c r="AW58" i="1"/>
  <c r="F38" i="4"/>
  <c r="BC58" i="1"/>
  <c r="F38" i="3"/>
  <c r="BC57" i="1"/>
  <c r="F39" i="3"/>
  <c r="BD57" i="1"/>
  <c r="F36" i="2"/>
  <c r="BA56" i="1" s="1"/>
  <c r="F39" i="2"/>
  <c r="BD56" i="1"/>
  <c r="J36" i="5"/>
  <c r="AW59" i="1" s="1"/>
  <c r="F39" i="6"/>
  <c r="BD60" i="1"/>
  <c r="F36" i="7"/>
  <c r="BA61" i="1"/>
  <c r="J36" i="3"/>
  <c r="AW57" i="1" s="1"/>
  <c r="F37" i="3"/>
  <c r="BB57" i="1" s="1"/>
  <c r="F36" i="6"/>
  <c r="BA60" i="1"/>
  <c r="F38" i="7"/>
  <c r="BC61" i="1" s="1"/>
  <c r="F37" i="7"/>
  <c r="BB61" i="1"/>
  <c r="F37" i="5"/>
  <c r="BB59" i="1"/>
  <c r="F37" i="2"/>
  <c r="BB56" i="1" s="1"/>
  <c r="F38" i="5"/>
  <c r="BC59" i="1" s="1"/>
  <c r="F37" i="6"/>
  <c r="BB60" i="1"/>
  <c r="F36" i="4"/>
  <c r="BA58" i="1" s="1"/>
  <c r="F38" i="6"/>
  <c r="BC60" i="1"/>
  <c r="AS54" i="1"/>
  <c r="J36" i="2"/>
  <c r="AW56" i="1" s="1"/>
  <c r="F36" i="3"/>
  <c r="BA57" i="1" s="1"/>
  <c r="F36" i="5"/>
  <c r="BA59" i="1"/>
  <c r="F39" i="7"/>
  <c r="BD61" i="1" s="1"/>
  <c r="J32" i="6" l="1"/>
  <c r="J63" i="6"/>
  <c r="P104" i="2"/>
  <c r="AU56" i="1" s="1"/>
  <c r="T105" i="4"/>
  <c r="T93" i="4"/>
  <c r="P105" i="4"/>
  <c r="P93" i="4"/>
  <c r="AU58" i="1"/>
  <c r="R88" i="6"/>
  <c r="BK250" i="2"/>
  <c r="J250" i="2"/>
  <c r="J72" i="2"/>
  <c r="R250" i="2"/>
  <c r="R104" i="2"/>
  <c r="T250" i="2"/>
  <c r="T104" i="2" s="1"/>
  <c r="P88" i="6"/>
  <c r="AU60" i="1"/>
  <c r="T109" i="3"/>
  <c r="T94" i="3"/>
  <c r="R93" i="4"/>
  <c r="R109" i="3"/>
  <c r="R94" i="3"/>
  <c r="P92" i="5"/>
  <c r="P91" i="5" s="1"/>
  <c r="AU59" i="1" s="1"/>
  <c r="T92" i="5"/>
  <c r="T91" i="5" s="1"/>
  <c r="P109" i="3"/>
  <c r="P94" i="3"/>
  <c r="AU57" i="1"/>
  <c r="AG60" i="1"/>
  <c r="J87" i="7"/>
  <c r="J64" i="7"/>
  <c r="BK91" i="5"/>
  <c r="J91" i="5"/>
  <c r="J63" i="5" s="1"/>
  <c r="BK93" i="4"/>
  <c r="J93" i="4"/>
  <c r="BK94" i="3"/>
  <c r="J94" i="3"/>
  <c r="BK105" i="2"/>
  <c r="J105" i="2"/>
  <c r="J64" i="2"/>
  <c r="J32" i="7"/>
  <c r="AG61" i="1"/>
  <c r="AN61" i="1" s="1"/>
  <c r="J32" i="3"/>
  <c r="AG57" i="1"/>
  <c r="J35" i="4"/>
  <c r="AV58" i="1"/>
  <c r="AT58" i="1"/>
  <c r="J35" i="6"/>
  <c r="AV60" i="1"/>
  <c r="AT60" i="1"/>
  <c r="AN60" i="1"/>
  <c r="F35" i="3"/>
  <c r="AZ57" i="1" s="1"/>
  <c r="J35" i="2"/>
  <c r="AV56" i="1" s="1"/>
  <c r="AT56" i="1" s="1"/>
  <c r="F35" i="7"/>
  <c r="AZ61" i="1"/>
  <c r="BA55" i="1"/>
  <c r="AW55" i="1" s="1"/>
  <c r="J32" i="4"/>
  <c r="AG58" i="1"/>
  <c r="J35" i="5"/>
  <c r="AV59" i="1" s="1"/>
  <c r="AT59" i="1" s="1"/>
  <c r="J35" i="7"/>
  <c r="AV61" i="1"/>
  <c r="AT61" i="1"/>
  <c r="J35" i="3"/>
  <c r="AV57" i="1"/>
  <c r="AT57" i="1" s="1"/>
  <c r="F35" i="2"/>
  <c r="AZ56" i="1" s="1"/>
  <c r="F35" i="4"/>
  <c r="AZ58" i="1" s="1"/>
  <c r="BD55" i="1"/>
  <c r="BD54" i="1"/>
  <c r="W33" i="1"/>
  <c r="BB55" i="1"/>
  <c r="BB54" i="1" s="1"/>
  <c r="W31" i="1" s="1"/>
  <c r="F35" i="5"/>
  <c r="AZ59" i="1" s="1"/>
  <c r="F35" i="6"/>
  <c r="AZ60" i="1"/>
  <c r="BC55" i="1"/>
  <c r="BC54" i="1"/>
  <c r="AY54" i="1" s="1"/>
  <c r="J41" i="7" l="1"/>
  <c r="J41" i="6"/>
  <c r="AN58" i="1"/>
  <c r="J63" i="4"/>
  <c r="AN57" i="1"/>
  <c r="J63" i="3"/>
  <c r="J41" i="4"/>
  <c r="J41" i="3"/>
  <c r="BK104" i="2"/>
  <c r="J104" i="2"/>
  <c r="J32" i="2" s="1"/>
  <c r="AG56" i="1" s="1"/>
  <c r="AU55" i="1"/>
  <c r="AU54" i="1" s="1"/>
  <c r="W32" i="1"/>
  <c r="AX55" i="1"/>
  <c r="BA54" i="1"/>
  <c r="AW54" i="1"/>
  <c r="AK30" i="1" s="1"/>
  <c r="AX54" i="1"/>
  <c r="AY55" i="1"/>
  <c r="J32" i="5"/>
  <c r="AG59" i="1"/>
  <c r="AN59" i="1" s="1"/>
  <c r="AZ55" i="1"/>
  <c r="AZ54" i="1"/>
  <c r="AV54" i="1" s="1"/>
  <c r="AK29" i="1" s="1"/>
  <c r="J41" i="5" l="1"/>
  <c r="J41" i="2"/>
  <c r="J63" i="2"/>
  <c r="AN56" i="1"/>
  <c r="W30" i="1"/>
  <c r="AG55" i="1"/>
  <c r="AG54" i="1" s="1"/>
  <c r="AK26" i="1" s="1"/>
  <c r="AK35" i="1" s="1"/>
  <c r="AV55" i="1"/>
  <c r="AT55" i="1"/>
  <c r="W29" i="1"/>
  <c r="AT54" i="1"/>
  <c r="AN54" i="1" l="1"/>
  <c r="AN55" i="1"/>
</calcChain>
</file>

<file path=xl/sharedStrings.xml><?xml version="1.0" encoding="utf-8"?>
<sst xmlns="http://schemas.openxmlformats.org/spreadsheetml/2006/main" count="8181" uniqueCount="1678">
  <si>
    <t>Export Komplet</t>
  </si>
  <si>
    <t>VZ</t>
  </si>
  <si>
    <t>2.0</t>
  </si>
  <si>
    <t>ZAMOK</t>
  </si>
  <si>
    <t>False</t>
  </si>
  <si>
    <t>{b2601f85-0574-49b1-b41c-b04f3e160778}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</si>
  <si>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</si>
  <si>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</si>
  <si>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</si>
  <si>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</si>
  <si>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</si>
  <si>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</si>
  <si>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</si>
  <si>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</si>
  <si>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2021/029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</si>
  <si>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</si>
  <si>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</si>
  <si>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Bytové jednotky OŘ Brno - Orava bytové jednotky</t>
  </si>
  <si>
    <t>KSO:</t>
  </si>
  <si>
    <t/>
  </si>
  <si>
    <t>CC-CZ:</t>
  </si>
  <si>
    <t>Místo:</t>
  </si>
  <si>
    <t xml:space="preserve">Ivanovice na Hané </t>
  </si>
  <si>
    <t>Datum:</t>
  </si>
  <si>
    <t>18. 3. 2021</t>
  </si>
  <si>
    <t>Zadavatel:</t>
  </si>
  <si>
    <t>IČ:</t>
  </si>
  <si>
    <t>70994234</t>
  </si>
  <si>
    <t>Správa železniční dopravní cesty</t>
  </si>
  <si>
    <t>DIČ:</t>
  </si>
  <si>
    <t>CZ70994234</t>
  </si>
  <si>
    <t>Uchazeč:</t>
  </si>
  <si>
    <t>Vyplň údaj</t>
  </si>
  <si>
    <t>Projektant:</t>
  </si>
  <si>
    <t>27223663</t>
  </si>
  <si>
    <t>ENEX GROUP s.r.o.</t>
  </si>
  <si>
    <t>True</t>
  </si>
  <si>
    <t>Zpracovatel:</t>
  </si>
  <si>
    <t xml:space="preserve"> 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</si>
  <si>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</si>
  <si>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www.podminky.urs.cz.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</si>
  <si>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</si>
  <si>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</si>
  <si>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</si>
  <si>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</si>
  <si>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</si>
  <si>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</si>
  <si>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</si>
  <si>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</si>
  <si>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</si>
  <si>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</si>
  <si>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</si>
  <si>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</si>
  <si>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</si>
  <si>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</si>
  <si>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</si>
  <si>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</si>
  <si>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</si>
  <si>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</si>
  <si>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</si>
  <si>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</si>
  <si>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</si>
  <si>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</si>
  <si>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</si>
  <si>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</si>
  <si>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</si>
  <si>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</si>
  <si>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</si>
  <si>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</si>
  <si>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</si>
  <si>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</si>
  <si>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</si>
  <si>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</si>
  <si>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</si>
  <si>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</si>
  <si>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</si>
  <si>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</si>
  <si>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</si>
  <si>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</si>
  <si>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E.2</t>
  </si>
  <si>
    <t>Pozemní stavby a objekty</t>
  </si>
  <si>
    <t>STA</t>
  </si>
  <si>
    <t>1</t>
  </si>
  <si>
    <t>{2ee8b79f-c7fc-47b6-a404-606992c9246b}</t>
  </si>
  <si>
    <t>2</t>
  </si>
  <si>
    <t>/</t>
  </si>
  <si>
    <t>SO 01</t>
  </si>
  <si>
    <t>Stavební část</t>
  </si>
  <si>
    <t>Soupis</t>
  </si>
  <si>
    <t>{c7b3ce99-2c29-4985-9d32-5ec748d922f6}</t>
  </si>
  <si>
    <t>SO 02</t>
  </si>
  <si>
    <t>Zdravotechnika</t>
  </si>
  <si>
    <t>{cd42cb9e-2f30-40d2-b1e4-51412ff7a98c}</t>
  </si>
  <si>
    <t>SO 03</t>
  </si>
  <si>
    <t>Ústřední topení</t>
  </si>
  <si>
    <t>{884c3e9b-f4ee-4815-9f52-1ce6b2b5c42c}</t>
  </si>
  <si>
    <t>SO 05</t>
  </si>
  <si>
    <t>Elektroinstalace</t>
  </si>
  <si>
    <t>{c322831e-a4d8-4275-915b-9789f3214cf9}</t>
  </si>
  <si>
    <t>SO 04</t>
  </si>
  <si>
    <t>Vzduchotechnika</t>
  </si>
  <si>
    <t>{032feb12-99d0-471c-9fa4-46a93f1e3064}</t>
  </si>
  <si>
    <t>SO 98-98</t>
  </si>
  <si>
    <t>Všeobecný objekt</t>
  </si>
  <si>
    <t>{663db107-bc0a-4274-a9ed-20c0fbc1ae16}</t>
  </si>
  <si>
    <t>P01</t>
  </si>
  <si>
    <t>Vinyl</t>
  </si>
  <si>
    <t>m2</t>
  </si>
  <si>
    <t>66,45</t>
  </si>
  <si>
    <t>3</t>
  </si>
  <si>
    <t>P02a</t>
  </si>
  <si>
    <t>Keramická dlažba</t>
  </si>
  <si>
    <t>9,95</t>
  </si>
  <si>
    <t>KRYCÍ LIST SOUPISU PRACÍ</t>
  </si>
  <si>
    <t>P02b</t>
  </si>
  <si>
    <t>keramická dlažba - vlhké prostředí</t>
  </si>
  <si>
    <t>6</t>
  </si>
  <si>
    <t>Objekt:</t>
  </si>
  <si>
    <t>E.2 - Pozemní stavby a objekty</t>
  </si>
  <si>
    <t>Soupis:</t>
  </si>
  <si>
    <t>SO 01 - Stavební část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</si>
  <si>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</si>
  <si>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</si>
  <si>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</si>
  <si>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</si>
  <si>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</si>
  <si>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3 - Svislé a kompletní konstrukce</t>
  </si>
  <si>
    <t xml:space="preserve">    61 - Úprava povrchů vnitřních</t>
  </si>
  <si>
    <t xml:space="preserve">    64 - Osazování výplní otvorů</t>
  </si>
  <si>
    <t xml:space="preserve">    9 - Ostatní konstrukce a práce, bourání</t>
  </si>
  <si>
    <t xml:space="preserve">      96 - Bourání konstrukcí</t>
  </si>
  <si>
    <t xml:space="preserve">    997 - Přesun sutě</t>
  </si>
  <si>
    <t xml:space="preserve">    998 - Přesun hmot</t>
  </si>
  <si>
    <t>PSV - Práce a dodávky PSV</t>
  </si>
  <si>
    <t xml:space="preserve">    713 - Izolace tepelné</t>
  </si>
  <si>
    <t xml:space="preserve">    762 - Konstrukce tesařské</t>
  </si>
  <si>
    <t xml:space="preserve">    763 - Konstrukce suché výstavby</t>
  </si>
  <si>
    <t xml:space="preserve">    766 - Konstrukce truhlářské</t>
  </si>
  <si>
    <t xml:space="preserve">    767 - Konstrukce zámečnické</t>
  </si>
  <si>
    <t xml:space="preserve">    775 - Podlahy skládané</t>
  </si>
  <si>
    <t xml:space="preserve">    776 - Podlahy povlakové</t>
  </si>
  <si>
    <t xml:space="preserve">    781 - Dokončovací práce - obklady</t>
  </si>
  <si>
    <t xml:space="preserve">    784 - Dokončovací práce - malby a tapety</t>
  </si>
  <si>
    <t xml:space="preserve">    790 -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</si>
  <si>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</si>
  <si>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</si>
  <si>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</si>
  <si>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</si>
  <si>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</si>
  <si>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</si>
  <si>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</si>
  <si>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</si>
  <si>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</si>
  <si>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</si>
  <si>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</si>
  <si>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</si>
  <si>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</si>
  <si>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</si>
  <si>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</si>
  <si>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</si>
  <si>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Svislé a kompletní konstrukce</t>
  </si>
  <si>
    <t>K</t>
  </si>
  <si>
    <t>310279842</t>
  </si>
  <si>
    <t>Zazdívka otvorů ve zdivu nadzákladovém nepálenými tvárnicemi plochy přes 1 m2 do 4 m2 , ve zdi tl. do 300 mm</t>
  </si>
  <si>
    <t>m3</t>
  </si>
  <si>
    <t>CS ÚRS 2022 02</t>
  </si>
  <si>
    <t>4</t>
  </si>
  <si>
    <t>-1196202744</t>
  </si>
  <si>
    <t>Online PSC</t>
  </si>
  <si>
    <t>https://podminky.urs.cz/item/CS_URS_2022_02/310279842</t>
  </si>
  <si>
    <t>VV</t>
  </si>
  <si>
    <t>0,315*2,07*0,18</t>
  </si>
  <si>
    <t>317944321</t>
  </si>
  <si>
    <t>Válcované nosníky dodatečně osazované do připravených otvorů bez zazdění hlav do č. 12</t>
  </si>
  <si>
    <t>t</t>
  </si>
  <si>
    <t>-687283599</t>
  </si>
  <si>
    <t>https://podminky.urs.cz/item/CS_URS_2022_02/317944321</t>
  </si>
  <si>
    <t>"Dle PD 2x IPE 80 - ozn.P02" 16,20/1000</t>
  </si>
  <si>
    <t>317944323</t>
  </si>
  <si>
    <t>Válcované nosníky dodatečně osazované do připravených otvorů bez zazdění hlav č. 14 až 22</t>
  </si>
  <si>
    <t>4937391</t>
  </si>
  <si>
    <t>https://podminky.urs.cz/item/CS_URS_2022_02/317944323</t>
  </si>
  <si>
    <t>"Dle PD 3x IPE 200 - ozn.P01" 94,08/1000</t>
  </si>
  <si>
    <t>340271021</t>
  </si>
  <si>
    <t>Zazdívka otvorů v příčkách nebo stěnách pórobetonovými tvárnicemi plochy přes 0,025 m2 do 1 m2, objemová hmotnost 500 kg/m3, tloušťka příčky 100 mm</t>
  </si>
  <si>
    <t>210509786</t>
  </si>
  <si>
    <t>https://podminky.urs.cz/item/CS_URS_2022_02/340271021</t>
  </si>
  <si>
    <t>0,80*2,05</t>
  </si>
  <si>
    <t>5</t>
  </si>
  <si>
    <t>342272235</t>
  </si>
  <si>
    <t>Příčky z pórobetonových tvárnic hladkých na tenké maltové lože objemová hmotnost do 500 kg/m3, tloušťka příčky 125 mm</t>
  </si>
  <si>
    <t>1065243784</t>
  </si>
  <si>
    <t>https://podminky.urs.cz/item/CS_URS_2022_02/342272235</t>
  </si>
  <si>
    <t>0,80*2,60</t>
  </si>
  <si>
    <t>0,90*2,60</t>
  </si>
  <si>
    <t>Součet</t>
  </si>
  <si>
    <t>342291121</t>
  </si>
  <si>
    <t>Ukotvení příček plochými kotvami, do konstrukce cihelné</t>
  </si>
  <si>
    <t>m</t>
  </si>
  <si>
    <t>80198066</t>
  </si>
  <si>
    <t>https://podminky.urs.cz/item/CS_URS_2022_02/342291121</t>
  </si>
  <si>
    <t>2*2,60</t>
  </si>
  <si>
    <t>7</t>
  </si>
  <si>
    <t>346244381</t>
  </si>
  <si>
    <t>Plentování ocelových válcovaných nosníků jednostranné cihlami na maltu, výška stojiny do 200 mm</t>
  </si>
  <si>
    <t>2024902232</t>
  </si>
  <si>
    <t>https://podminky.urs.cz/item/CS_URS_2022_02/346244381</t>
  </si>
  <si>
    <t>2*1,40*0,20</t>
  </si>
  <si>
    <t>2*1,34*0,08</t>
  </si>
  <si>
    <t>61</t>
  </si>
  <si>
    <t>Úprava povrchů vnitřních</t>
  </si>
  <si>
    <t>8</t>
  </si>
  <si>
    <t>612131100</t>
  </si>
  <si>
    <t>Podkladní a spojovací vrstva vnitřních omítaných ploch vápenný postřik nanášený ručně celoplošně stěn</t>
  </si>
  <si>
    <t>-1330716326</t>
  </si>
  <si>
    <t>https://podminky.urs.cz/item/CS_URS_2022_02/612131100</t>
  </si>
  <si>
    <t>26,90+185,593</t>
  </si>
  <si>
    <t>9</t>
  </si>
  <si>
    <t>612311111</t>
  </si>
  <si>
    <t>Omítka vápenná vnitřních ploch nanášená ručně jednovrstvá hrubá, tloušťky do 10 mm zatřená svislých konstrukcí stěn</t>
  </si>
  <si>
    <t>-1639640881</t>
  </si>
  <si>
    <t>https://podminky.urs.cz/item/CS_URS_2022_02/612311111</t>
  </si>
  <si>
    <t>Pod obklady</t>
  </si>
  <si>
    <t>"2P15"5,00*0,50</t>
  </si>
  <si>
    <t>"2P14"12,20*2,00</t>
  </si>
  <si>
    <t>10</t>
  </si>
  <si>
    <t>612321141</t>
  </si>
  <si>
    <t>Omítka vápenocementová vnitřních ploch nanášená ručně dvouvrstvá, tloušťky jádrové omítky do 10 mm a tloušťky štuku do 3 mm štuková svislých konstrukcí stěn</t>
  </si>
  <si>
    <t>-1672880</t>
  </si>
  <si>
    <t>https://podminky.urs.cz/item/CS_URS_2022_02/612321141</t>
  </si>
  <si>
    <t>"2P12" (2,30+2,51)*2*2,60</t>
  </si>
  <si>
    <t>-0,80*2,00*2</t>
  </si>
  <si>
    <t>-1,20*2,07</t>
  </si>
  <si>
    <t>"ostění" (1,02+2*2,07)*0,25</t>
  </si>
  <si>
    <t>(0,95+2*2,07)*0,25</t>
  </si>
  <si>
    <t>(1,20+2*2,07)*0,18</t>
  </si>
  <si>
    <t>"2P13" (2,51+1,685)*2*2,60</t>
  </si>
  <si>
    <t>-0,70*2,07</t>
  </si>
  <si>
    <t>"2P14"(2,475+2,51+0,80+0,90)*2*(2,40-2,00)</t>
  </si>
  <si>
    <t>"2P15"(5,625+5,39)*2*2,60</t>
  </si>
  <si>
    <t>-5,00*0,50</t>
  </si>
  <si>
    <t>-0,80*2,05*2</t>
  </si>
  <si>
    <t>-2*1,16*1,715</t>
  </si>
  <si>
    <t>"ostění"2*(1,16+2*1,715)*0,375</t>
  </si>
  <si>
    <t>"2P16"(5,38+3,12)*2*2,60</t>
  </si>
  <si>
    <t>-2*0,80*2,05</t>
  </si>
  <si>
    <t>-1,16*1,715</t>
  </si>
  <si>
    <t>"ostění"(1,16+2*1,715)*0,375</t>
  </si>
  <si>
    <t>"2P17"(3,14+6,19)*2*2,60</t>
  </si>
  <si>
    <t>-0,80*2,05</t>
  </si>
  <si>
    <t>64</t>
  </si>
  <si>
    <t>Osazování výplní otvorů</t>
  </si>
  <si>
    <t>11</t>
  </si>
  <si>
    <t>642942611</t>
  </si>
  <si>
    <t>Osazování zárubní nebo rámů kovových dveřních lisovaných nebo z úhelníků bez dveřních křídel na montážní pěnu, plochy otvoru do 2,5 m2</t>
  </si>
  <si>
    <t>kus</t>
  </si>
  <si>
    <t>1559678901</t>
  </si>
  <si>
    <t>https://podminky.urs.cz/item/CS_URS_2022_02/642942611</t>
  </si>
  <si>
    <t>12</t>
  </si>
  <si>
    <t>M</t>
  </si>
  <si>
    <t>55331436</t>
  </si>
  <si>
    <t>zárubeň jednokřídlá ocelová pro dodatečnou montáž tl stěny 110-150mm rozměru 700/1970, 2100mm</t>
  </si>
  <si>
    <t>637398633</t>
  </si>
  <si>
    <t>13</t>
  </si>
  <si>
    <t>55331437</t>
  </si>
  <si>
    <t>zárubeň jednokřídlá ocelová pro dodatečnou montáž tl stěny 110-150mm rozměru 800/1970, 2100mm</t>
  </si>
  <si>
    <t>1630420666</t>
  </si>
  <si>
    <t>14</t>
  </si>
  <si>
    <t>55331452</t>
  </si>
  <si>
    <t>zárubeň jednokřídlá ocelová pro dodatečnou montáž tl stěny 260-300mm rozměru 800/1970, 2100mm</t>
  </si>
  <si>
    <t>-632404671</t>
  </si>
  <si>
    <t>642945111</t>
  </si>
  <si>
    <t>Osazování ocelových zárubní protipožárních nebo protiplynových dveří do vynechaného otvoru, s obetonováním, dveří jednokřídlových do 2,5 m2</t>
  </si>
  <si>
    <t>-1782654434</t>
  </si>
  <si>
    <t>https://podminky.urs.cz/item/CS_URS_2022_02/642945111</t>
  </si>
  <si>
    <t>16</t>
  </si>
  <si>
    <t>55331557</t>
  </si>
  <si>
    <t>zárubeň jednokřídlá ocelová pro zdění s protipožární úpravou tl stěny 75-100mm rozměru 800/1970, 2100mm</t>
  </si>
  <si>
    <t>-1008349304</t>
  </si>
  <si>
    <t>Ostatní konstrukce a práce, bourání</t>
  </si>
  <si>
    <t>17</t>
  </si>
  <si>
    <t>949101111</t>
  </si>
  <si>
    <t>Lešení pomocné pracovní pro objekty pozemních staveb pro zatížení do 150 kg/m2, o výšce lešeňové podlahy do 1,9 m</t>
  </si>
  <si>
    <t>1027041981</t>
  </si>
  <si>
    <t>https://podminky.urs.cz/item/CS_URS_2022_02/949101111</t>
  </si>
  <si>
    <t>5,72+4,23+6,21+11,97+17,95</t>
  </si>
  <si>
    <t>18</t>
  </si>
  <si>
    <t>952901111</t>
  </si>
  <si>
    <t>Vyčištění budov nebo objektů před předáním do užívání budov bytové nebo občanské výstavby, světlé výšky podlaží do 4 m</t>
  </si>
  <si>
    <t>1765395870</t>
  </si>
  <si>
    <t>https://podminky.urs.cz/item/CS_URS_2022_02/952901111</t>
  </si>
  <si>
    <t>19</t>
  </si>
  <si>
    <t>965042141</t>
  </si>
  <si>
    <t>Bourání mazanin betonových nebo z litého asfaltu tl. do 100 mm, plochy přes 4 m2</t>
  </si>
  <si>
    <t>-930443061</t>
  </si>
  <si>
    <t>https://podminky.urs.cz/item/CS_URS_2022_02/965042141</t>
  </si>
  <si>
    <t>(5,72+4,23+6,21+11,97+19,95)*0,07</t>
  </si>
  <si>
    <t>20</t>
  </si>
  <si>
    <t>965081213</t>
  </si>
  <si>
    <t>Bourání podlah z dlaždic bez podkladního lože nebo mazaniny, s jakoukoliv výplní spár keramických nebo xylolitových tl. do 10 mm, plochy přes 1 m2</t>
  </si>
  <si>
    <t>303424439</t>
  </si>
  <si>
    <t>https://podminky.urs.cz/item/CS_URS_2022_02/965081213</t>
  </si>
  <si>
    <t>5,72+4,23+6,21</t>
  </si>
  <si>
    <t>96</t>
  </si>
  <si>
    <t>Bourání konstrukcí</t>
  </si>
  <si>
    <t>971033651</t>
  </si>
  <si>
    <t>Vybourání otvorů ve zdivu základovém nebo nadzákladovém z cihel, tvárnic, příčkovek z cihel pálených na maltu vápennou nebo vápenocementovou plochy do 4 m2, tl. do 600 mm</t>
  </si>
  <si>
    <t>-453527771</t>
  </si>
  <si>
    <t>https://podminky.urs.cz/item/CS_URS_2022_02/971033651</t>
  </si>
  <si>
    <t>0,90*2,05*0,37</t>
  </si>
  <si>
    <t>22</t>
  </si>
  <si>
    <t>968072455</t>
  </si>
  <si>
    <t>Vybourání kovových rámů oken s křídly, dveřních zárubní, vrat, stěn, ostění nebo obkladů dveřních zárubní, plochy do 2 m2</t>
  </si>
  <si>
    <t>-1652608451</t>
  </si>
  <si>
    <t>https://podminky.urs.cz/item/CS_URS_2022_02/968072455</t>
  </si>
  <si>
    <t>0,80*2,00*4</t>
  </si>
  <si>
    <t>0,60*2,00</t>
  </si>
  <si>
    <t>23</t>
  </si>
  <si>
    <t>974031664</t>
  </si>
  <si>
    <t>Vysekání rýh ve zdivu cihelném na maltu vápennou nebo vápenocementovou pro vtahování nosníků do zdí, před vybouráním otvoru do hl. 150 mm, při v. nosníku do 150 mm</t>
  </si>
  <si>
    <t>1577126798</t>
  </si>
  <si>
    <t>https://podminky.urs.cz/item/CS_URS_2022_02/974031664</t>
  </si>
  <si>
    <t>24</t>
  </si>
  <si>
    <t>974031666</t>
  </si>
  <si>
    <t>Vysekání rýh ve zdivu cihelném na maltu vápennou nebo vápenocementovou pro vtahování nosníků do zdí, před vybouráním otvoru do hl. 150 mm, při v. nosníku do 250 mm</t>
  </si>
  <si>
    <t>-1280197792</t>
  </si>
  <si>
    <t>https://podminky.urs.cz/item/CS_URS_2022_02/974031666</t>
  </si>
  <si>
    <t>2*1,40</t>
  </si>
  <si>
    <t>25</t>
  </si>
  <si>
    <t>978013191</t>
  </si>
  <si>
    <t>Otlučení vápenných nebo vápenocementových omítek vnitřních ploch stěn s vyškrabáním spar, s očištěním zdiva, v rozsahu přes 50 do 100 %</t>
  </si>
  <si>
    <t>-2037311896</t>
  </si>
  <si>
    <t>https://podminky.urs.cz/item/CS_URS_2022_02/978013191</t>
  </si>
  <si>
    <t>"1P08"(6,19+3,14)*2*2,62</t>
  </si>
  <si>
    <t>"ostění" 2*(1,16+2*1,715)*0,36</t>
  </si>
  <si>
    <t>"1P09"(5,38+3,12)*2*2,65</t>
  </si>
  <si>
    <t>-0,90*2,05</t>
  </si>
  <si>
    <t>"2P12"(2,30+2,51)*2*2,65</t>
  </si>
  <si>
    <t>-1,50*2,07</t>
  </si>
  <si>
    <t>(1,50+2*2,07)*0,18</t>
  </si>
  <si>
    <t>"2P13"(1,685+2,51)*2*2,71</t>
  </si>
  <si>
    <t>-(0,60+0,80)*2,00</t>
  </si>
  <si>
    <t>"2P14"(2,47+2,51)*2*2,71</t>
  </si>
  <si>
    <t>-(0,60+0,80)*2,05</t>
  </si>
  <si>
    <t>"2P15+2P16"(5,625+5,39)*2*2,66</t>
  </si>
  <si>
    <t>-2*1,17*1,715</t>
  </si>
  <si>
    <t>"ostění" 2*(1,17+2*1,715)*0,36</t>
  </si>
  <si>
    <t>26</t>
  </si>
  <si>
    <t>978059541</t>
  </si>
  <si>
    <t>Odsekání obkladů stěn včetně otlučení podkladní omítky až na zdivo z obkládaček vnitřních, z jakýchkoliv materiálů, plochy přes 1 m2</t>
  </si>
  <si>
    <t>1995492796</t>
  </si>
  <si>
    <t>https://podminky.urs.cz/item/CS_URS_2022_02/978059541</t>
  </si>
  <si>
    <t>"2P13"2,90*1,80</t>
  </si>
  <si>
    <t>"2P14"8,90*1,50</t>
  </si>
  <si>
    <t>997</t>
  </si>
  <si>
    <t>Přesun sutě</t>
  </si>
  <si>
    <t>27</t>
  </si>
  <si>
    <t>997013213</t>
  </si>
  <si>
    <t>Vnitrostaveništní doprava suti a vybouraných hmot vodorovně do 50 m svisle ručně pro budovy a haly výšky přes 9 do 12 m</t>
  </si>
  <si>
    <t>-1400385837</t>
  </si>
  <si>
    <t>https://podminky.urs.cz/item/CS_URS_2022_02/997013213</t>
  </si>
  <si>
    <t>28</t>
  </si>
  <si>
    <t>997013501</t>
  </si>
  <si>
    <t>Odvoz suti a vybouraných hmot na skládku nebo meziskládku se složením, na vzdálenost do 1 km</t>
  </si>
  <si>
    <t>-1462312065</t>
  </si>
  <si>
    <t>https://podminky.urs.cz/item/CS_URS_2022_02/997013501</t>
  </si>
  <si>
    <t>29</t>
  </si>
  <si>
    <t>997013509</t>
  </si>
  <si>
    <t>Odvoz suti a vybouraných hmot na skládku nebo meziskládku se složením, na vzdálenost Příplatek k ceně za každý další i započatý 1 km přes 1 km</t>
  </si>
  <si>
    <t>-1504017475</t>
  </si>
  <si>
    <t>https://podminky.urs.cz/item/CS_URS_2022_02/997013509</t>
  </si>
  <si>
    <t>24,05*9 "Přepočtené koeficientem množství</t>
  </si>
  <si>
    <t>30</t>
  </si>
  <si>
    <t>997013631</t>
  </si>
  <si>
    <t>Poplatek za uložení stavebního odpadu na skládce (skládkovné) směsného stavebního a demoličního zatříděného do Katalogu odpadů pod kódem 17 09 04</t>
  </si>
  <si>
    <t>707795586</t>
  </si>
  <si>
    <t>https://podminky.urs.cz/item/CS_URS_2022_02/997013631</t>
  </si>
  <si>
    <t>998</t>
  </si>
  <si>
    <t>Přesun hmot</t>
  </si>
  <si>
    <t>31</t>
  </si>
  <si>
    <t>998017002</t>
  </si>
  <si>
    <t>Přesun hmot pro budovy občanské výstavby, bydlení, výrobu a služby s omezením mechanizace vodorovná dopravní vzdálenost do 100 m pro budovy s jakoukoliv nosnou konstrukcí výšky přes 6 do 12 m</t>
  </si>
  <si>
    <t>-118133516</t>
  </si>
  <si>
    <t>https://podminky.urs.cz/item/CS_URS_2022_02/998017002</t>
  </si>
  <si>
    <t>PSV</t>
  </si>
  <si>
    <t>Práce a dodávky PSV</t>
  </si>
  <si>
    <t>713</t>
  </si>
  <si>
    <t>Izolace tepelné</t>
  </si>
  <si>
    <t>32</t>
  </si>
  <si>
    <t>713111127</t>
  </si>
  <si>
    <t>Montáž tepelné izolace stropů rohožemi, pásy, dílci, deskami, bloky (izolační materiál ve specifikaci) rovných spodem lepením celoplošně</t>
  </si>
  <si>
    <t>-435424851</t>
  </si>
  <si>
    <t>https://podminky.urs.cz/item/CS_URS_2022_02/713111127</t>
  </si>
  <si>
    <t>P01+P02a+P02b</t>
  </si>
  <si>
    <t>33</t>
  </si>
  <si>
    <t>27255014</t>
  </si>
  <si>
    <t>desky mikroporézní EPDM tl 3mm</t>
  </si>
  <si>
    <t>741728497</t>
  </si>
  <si>
    <t>82,4*1,02 "Přepočtené koeficientem množství</t>
  </si>
  <si>
    <t>34</t>
  </si>
  <si>
    <t>713121211</t>
  </si>
  <si>
    <t>Montáž tepelné izolace podlah okrajovými pásky kladenými volně</t>
  </si>
  <si>
    <t>1504968425</t>
  </si>
  <si>
    <t>https://podminky.urs.cz/item/CS_URS_2022_02/713121211</t>
  </si>
  <si>
    <t>"2P12" (2,30+2,51)*2-0,80*2-1,20</t>
  </si>
  <si>
    <t>"2P13" (2,51+1,685)*2-0,70-1,20</t>
  </si>
  <si>
    <t>"2P14"(2,475+2,51+0,80+0,90)*2-0,70</t>
  </si>
  <si>
    <t>"2P15"(5,625+5,39)*2-0,80*2</t>
  </si>
  <si>
    <t>"2P16"(5,38+3,12)*2-0,80*2</t>
  </si>
  <si>
    <t>"2P17"(3,14+6,19)*2-0,80</t>
  </si>
  <si>
    <t>35</t>
  </si>
  <si>
    <t>63140274</t>
  </si>
  <si>
    <t>pásek okrajový izolační minerální plovoucích podlah š 120mm tl 12mm</t>
  </si>
  <si>
    <t>321870083</t>
  </si>
  <si>
    <t>36</t>
  </si>
  <si>
    <t>998713102</t>
  </si>
  <si>
    <t>Přesun hmot pro izolace tepelné stanovený z hmotnosti přesunovaného materiálu vodorovná dopravní vzdálenost do 50 m v objektech výšky přes 6 m do 12 m</t>
  </si>
  <si>
    <t>-138502191</t>
  </si>
  <si>
    <t>https://podminky.urs.cz/item/CS_URS_2022_02/998713102</t>
  </si>
  <si>
    <t>37</t>
  </si>
  <si>
    <t>998713181</t>
  </si>
  <si>
    <t>Přesun hmot pro izolace tepelné stanovený z hmotnosti přesunovaného materiálu Příplatek k cenám za přesun prováděný bez použití mechanizace pro jakoukoliv výšku objektu</t>
  </si>
  <si>
    <t>-1430467397</t>
  </si>
  <si>
    <t>https://podminky.urs.cz/item/CS_URS_2022_02/998713181</t>
  </si>
  <si>
    <t>762</t>
  </si>
  <si>
    <t>Konstrukce tesařské</t>
  </si>
  <si>
    <t>38</t>
  </si>
  <si>
    <t>762111811</t>
  </si>
  <si>
    <t>Demontáž stěn a příček z hranolků, fošen nebo latí</t>
  </si>
  <si>
    <t>-1701307311</t>
  </si>
  <si>
    <t>https://podminky.urs.cz/item/CS_URS_2022_02/762111811</t>
  </si>
  <si>
    <t>5,39*2,80-0,80*2,00</t>
  </si>
  <si>
    <t>39</t>
  </si>
  <si>
    <t>762841812</t>
  </si>
  <si>
    <t>Demontáž podbíjení obkladů stropů a střech sklonu do 60° z hrubých prken tl. do 35 mm s omítkou</t>
  </si>
  <si>
    <t>-1060374803</t>
  </si>
  <si>
    <t>https://podminky.urs.cz/item/CS_URS_2022_02/762841812</t>
  </si>
  <si>
    <t>763</t>
  </si>
  <si>
    <t>Konstrukce suché výstavby</t>
  </si>
  <si>
    <t>40</t>
  </si>
  <si>
    <t>763131421</t>
  </si>
  <si>
    <t>Podhled ze sádrokartonových desek dvouvrstvá zavěšená spodní konstrukce z ocelových profilů CD, UD dvojitě opláštěná deskami standardními A, tl. 2 x 12,5 mm, bez izolace</t>
  </si>
  <si>
    <t>-905685329</t>
  </si>
  <si>
    <t>https://podminky.urs.cz/item/CS_URS_2022_02/763131421</t>
  </si>
  <si>
    <t>"C.06"5,72+4,23+30,37+16,79+19,29</t>
  </si>
  <si>
    <t>41</t>
  </si>
  <si>
    <t>763131461</t>
  </si>
  <si>
    <t>Podhled ze sádrokartonových desek dvouvrstvá zavěšená spodní konstrukce z ocelových profilů CD, UD dvojitě opláštěná deskami impregnovanou H2, tl. 2 x 12,5 mm, bez izolace</t>
  </si>
  <si>
    <t>706113</t>
  </si>
  <si>
    <t>https://podminky.urs.cz/item/CS_URS_2022_02/763131461</t>
  </si>
  <si>
    <t>"C.09"6,00</t>
  </si>
  <si>
    <t>42</t>
  </si>
  <si>
    <t>763131751</t>
  </si>
  <si>
    <t>Podhled ze sádrokartonových desek ostatní práce a konstrukce na podhledech ze sádrokartonových desek montáž parotěsné zábrany</t>
  </si>
  <si>
    <t>-336052800</t>
  </si>
  <si>
    <t>https://podminky.urs.cz/item/CS_URS_2022_02/763131751</t>
  </si>
  <si>
    <t>43</t>
  </si>
  <si>
    <t>28329274</t>
  </si>
  <si>
    <t>fólie PE vyztužená pro parotěsnou vrstvu (reakce na oheň - třída E) 110g/m2</t>
  </si>
  <si>
    <t>-1462721871</t>
  </si>
  <si>
    <t>6*1,1235 "Přepočtené koeficientem množství</t>
  </si>
  <si>
    <t>44</t>
  </si>
  <si>
    <t>763153401</t>
  </si>
  <si>
    <t>Podlaha ze sádrokartonových desek ze dvou desek sponkovaných (šroubovaných) a slepených tmelem tl. 2x12,5 mm podlaha tl. 25 mm</t>
  </si>
  <si>
    <t>450002954</t>
  </si>
  <si>
    <t>https://podminky.urs.cz/item/CS_URS_2022_02/763153401</t>
  </si>
  <si>
    <t>P01+P02a</t>
  </si>
  <si>
    <t>45</t>
  </si>
  <si>
    <t>763153411</t>
  </si>
  <si>
    <t>Podlaha ze sádrokartonových desek ze dvou slepených desek konstrukčních protipožárních impregnovaných DFRIEH2 tl. 2x12,5 mm podlaha tl. 25 mm</t>
  </si>
  <si>
    <t>-828352980</t>
  </si>
  <si>
    <t>https://podminky.urs.cz/item/CS_URS_2022_02/763153411</t>
  </si>
  <si>
    <t>46</t>
  </si>
  <si>
    <t>763158115</t>
  </si>
  <si>
    <t>Podlaha ze sádrokartonových desek ostatní práce a konstrukce na sádrokartonových podlahách suchý podsyp tl. 10 mm</t>
  </si>
  <si>
    <t>1641336020</t>
  </si>
  <si>
    <t>https://podminky.urs.cz/item/CS_URS_2022_02/763158115</t>
  </si>
  <si>
    <t>47</t>
  </si>
  <si>
    <t>763158118</t>
  </si>
  <si>
    <t>Podlaha ze sádrokartonových desek ostatní práce a konstrukce na sádrokartonových podlahách suchý podsyp Příplatek k ceně -8115 za každý další 10 mm tloušťky suchého podsypu</t>
  </si>
  <si>
    <t>352205015</t>
  </si>
  <si>
    <t>https://podminky.urs.cz/item/CS_URS_2022_02/763158118</t>
  </si>
  <si>
    <t>P01*2,6</t>
  </si>
  <si>
    <t>P02a*1,5</t>
  </si>
  <si>
    <t>P02b*1,5</t>
  </si>
  <si>
    <t>48</t>
  </si>
  <si>
    <t>763158121</t>
  </si>
  <si>
    <t>Podlaha ze sádrokartonových desek ostatní práce a konstrukce na sádrokartonových podlahách povrchové úpravy hydroizolační nátěr</t>
  </si>
  <si>
    <t>228036431</t>
  </si>
  <si>
    <t>https://podminky.urs.cz/item/CS_URS_2022_02/763158121</t>
  </si>
  <si>
    <t>49</t>
  </si>
  <si>
    <t>763158122</t>
  </si>
  <si>
    <t>Podlaha ze sádrokartonových desek ostatní práce a konstrukce na sádrokartonových podlahách povrchové úpravy stěrka tl. 2 mm</t>
  </si>
  <si>
    <t>582801757</t>
  </si>
  <si>
    <t>https://podminky.urs.cz/item/CS_URS_2022_02/763158122</t>
  </si>
  <si>
    <t>50</t>
  </si>
  <si>
    <t>998763302</t>
  </si>
  <si>
    <t>Přesun hmot pro konstrukce montované z desek sádrokartonových, sádrovláknitých, cementovláknitých nebo cementových stanovený z hmotnosti přesunovaného materiálu vodorovná dopravní vzdálenost do 50 m v objektech výšky přes 6 do 12 m</t>
  </si>
  <si>
    <t>1470492978</t>
  </si>
  <si>
    <t>https://podminky.urs.cz/item/CS_URS_2022_02/998763302</t>
  </si>
  <si>
    <t>51</t>
  </si>
  <si>
    <t>998763381</t>
  </si>
  <si>
    <t>Přesun hmot pro konstrukce montované z desek sádrokartonových, sádrovláknitých, cementovláknitých nebo cementových Příplatek k cenám za přesun prováděný bez použití mechanizace pro jakoukoliv výšku objektu</t>
  </si>
  <si>
    <t>-320009790</t>
  </si>
  <si>
    <t>https://podminky.urs.cz/item/CS_URS_2022_02/998763381</t>
  </si>
  <si>
    <t>766</t>
  </si>
  <si>
    <t>Konstrukce truhlářské</t>
  </si>
  <si>
    <t>52</t>
  </si>
  <si>
    <t>766660001</t>
  </si>
  <si>
    <t>Montáž dveřních křídel dřevěných nebo plastových otevíravých do ocelové zárubně povrchově upravených jednokřídlových, šířky do 800 mm</t>
  </si>
  <si>
    <t>1202368498</t>
  </si>
  <si>
    <t>https://podminky.urs.cz/item/CS_URS_2022_02/766660001</t>
  </si>
  <si>
    <t>53</t>
  </si>
  <si>
    <t>61162086</t>
  </si>
  <si>
    <t>dveře jednokřídlé dřevotřískové povrch laminátový plné 800x1970-2100mm</t>
  </si>
  <si>
    <t>-1688503672</t>
  </si>
  <si>
    <t>"D02"3</t>
  </si>
  <si>
    <t>54</t>
  </si>
  <si>
    <t>61162085</t>
  </si>
  <si>
    <t>dveře jednokřídlé dřevotřískové povrch laminátový plné 700x1970-2100mm</t>
  </si>
  <si>
    <t>-2070013496</t>
  </si>
  <si>
    <t>"D03"1</t>
  </si>
  <si>
    <t>55</t>
  </si>
  <si>
    <t>766660041</t>
  </si>
  <si>
    <t>Montáž dveřních křídel dřevěných nebo plastových otevíravých do ocelové zárubně protipožárních s olověnou vložkou jednokřídlových, šířky do 800 mm</t>
  </si>
  <si>
    <t>-6152262</t>
  </si>
  <si>
    <t>https://podminky.urs.cz/item/CS_URS_2022_02/766660041</t>
  </si>
  <si>
    <t>56</t>
  </si>
  <si>
    <t>553412-R.pol.</t>
  </si>
  <si>
    <t>dveře bezpečnostní protipožární EW 30 D3 800x1970 mm</t>
  </si>
  <si>
    <t>R-položka</t>
  </si>
  <si>
    <t>1720117947</t>
  </si>
  <si>
    <t>"01P" 1</t>
  </si>
  <si>
    <t>57</t>
  </si>
  <si>
    <t>766660356</t>
  </si>
  <si>
    <t>Montáž dveřních křídel dřevěných nebo plastových posuvných dveří do pojezdu na stěnu výšky do 2,5 m dvoukřídlových, průchozí šířky přes 800 do 1200 mm</t>
  </si>
  <si>
    <t>1805771444</t>
  </si>
  <si>
    <t>https://podminky.urs.cz/item/CS_URS_2022_02/766660356</t>
  </si>
  <si>
    <t>58</t>
  </si>
  <si>
    <t>61182352</t>
  </si>
  <si>
    <t>kování na stěnu do garnyže pro posuvné dveře š 125,145,165,185mm</t>
  </si>
  <si>
    <t>-1105616615</t>
  </si>
  <si>
    <t>59</t>
  </si>
  <si>
    <t>61162114</t>
  </si>
  <si>
    <t>dveře dvoukřídlé dřevotřískové povrch laminátový plné 1250x1970-2100mm</t>
  </si>
  <si>
    <t>-1888579031</t>
  </si>
  <si>
    <t>"D04"1</t>
  </si>
  <si>
    <t>60</t>
  </si>
  <si>
    <t>766660729</t>
  </si>
  <si>
    <t>Montáž dveřních doplňků dveřního kování interiérového štítku s klikou</t>
  </si>
  <si>
    <t>-53286752</t>
  </si>
  <si>
    <t>https://podminky.urs.cz/item/CS_URS_2022_02/766660729</t>
  </si>
  <si>
    <t>549146-R.pol.</t>
  </si>
  <si>
    <t xml:space="preserve">kování dveřní  </t>
  </si>
  <si>
    <t>-1019021732</t>
  </si>
  <si>
    <t>62</t>
  </si>
  <si>
    <t>766660735</t>
  </si>
  <si>
    <t>Montáž dveřních doplňků dveřního kování bezpečnostního rozvorového zámku tříbodového</t>
  </si>
  <si>
    <t>85487110</t>
  </si>
  <si>
    <t>https://podminky.urs.cz/item/CS_URS_2022_02/766660735</t>
  </si>
  <si>
    <t>63</t>
  </si>
  <si>
    <t>549141-R.pol.</t>
  </si>
  <si>
    <t xml:space="preserve">kování bezpečnostní </t>
  </si>
  <si>
    <t>186243804</t>
  </si>
  <si>
    <t>766695213</t>
  </si>
  <si>
    <t>Montáž ostatních truhlářských konstrukcí prahů dveří jednokřídlových, šířky přes 100 mm</t>
  </si>
  <si>
    <t>465320705</t>
  </si>
  <si>
    <t>https://podminky.urs.cz/item/CS_URS_2022_02/766695213</t>
  </si>
  <si>
    <t>65</t>
  </si>
  <si>
    <t>61187156</t>
  </si>
  <si>
    <t>práh dveřní dřevěný dubový tl 20mm dl 820mm š 100mm</t>
  </si>
  <si>
    <t>-1256636407</t>
  </si>
  <si>
    <t>66</t>
  </si>
  <si>
    <t>998766102</t>
  </si>
  <si>
    <t>Přesun hmot pro konstrukce truhlářské stanovený z hmotnosti přesunovaného materiálu vodorovná dopravní vzdálenost do 50 m v objektech výšky přes 6 do 12 m</t>
  </si>
  <si>
    <t>348153468</t>
  </si>
  <si>
    <t>https://podminky.urs.cz/item/CS_URS_2022_02/998766102</t>
  </si>
  <si>
    <t>67</t>
  </si>
  <si>
    <t>998766181</t>
  </si>
  <si>
    <t>Přesun hmot pro konstrukce truhlářské stanovený z hmotnosti přesunovaného materiálu Příplatek k ceně za přesun prováděný bez použití mechanizace pro jakoukoliv výšku objektu</t>
  </si>
  <si>
    <t>1972064653</t>
  </si>
  <si>
    <t>https://podminky.urs.cz/item/CS_URS_2022_02/998766181</t>
  </si>
  <si>
    <t>767</t>
  </si>
  <si>
    <t>Konstrukce zámečnické</t>
  </si>
  <si>
    <t>68</t>
  </si>
  <si>
    <t>767821112</t>
  </si>
  <si>
    <t>Montáž poštovních schránek samostatných zavěšených</t>
  </si>
  <si>
    <t>30056169</t>
  </si>
  <si>
    <t>https://podminky.urs.cz/item/CS_URS_2022_02/767821112</t>
  </si>
  <si>
    <t>69</t>
  </si>
  <si>
    <t>55348112</t>
  </si>
  <si>
    <t>schránka listová se sklapkou Pz 370x330x100mm</t>
  </si>
  <si>
    <t>-229608500</t>
  </si>
  <si>
    <t>70</t>
  </si>
  <si>
    <t>998767102</t>
  </si>
  <si>
    <t>Přesun hmot pro zámečnické konstrukce stanovený z hmotnosti přesunovaného materiálu vodorovná dopravní vzdálenost do 50 m v objektech výšky přes 6 do 12 m</t>
  </si>
  <si>
    <t>-968430420</t>
  </si>
  <si>
    <t>https://podminky.urs.cz/item/CS_URS_2022_02/998767102</t>
  </si>
  <si>
    <t>71</t>
  </si>
  <si>
    <t>998767181</t>
  </si>
  <si>
    <t>Přesun hmot pro zámečnické konstrukce stanovený z hmotnosti přesunovaného materiálu Příplatek k cenám za přesun prováděný bez použití mechanizace pro jakoukoliv výšku objektu</t>
  </si>
  <si>
    <t>1096596111</t>
  </si>
  <si>
    <t>https://podminky.urs.cz/item/CS_URS_2022_02/998767181</t>
  </si>
  <si>
    <t>775</t>
  </si>
  <si>
    <t>Podlahy skládané</t>
  </si>
  <si>
    <t>72</t>
  </si>
  <si>
    <t>775511810</t>
  </si>
  <si>
    <t>Demontáž podlah vlysových do suti s lištami přibíjených</t>
  </si>
  <si>
    <t>-1707664466</t>
  </si>
  <si>
    <t>https://podminky.urs.cz/item/CS_URS_2022_02/775511810</t>
  </si>
  <si>
    <t>17,95+11,97+16,79+19,29</t>
  </si>
  <si>
    <t>776</t>
  </si>
  <si>
    <t>Podlahy povlakové</t>
  </si>
  <si>
    <t>73</t>
  </si>
  <si>
    <t>776231111</t>
  </si>
  <si>
    <t>Montáž podlahovin z vinylu lepením lamel nebo čtverců standardním lepidlem</t>
  </si>
  <si>
    <t>-1596773742</t>
  </si>
  <si>
    <t>https://podminky.urs.cz/item/CS_URS_2022_02/776231111</t>
  </si>
  <si>
    <t>74</t>
  </si>
  <si>
    <t>28411050</t>
  </si>
  <si>
    <t>dílce vinylové tl 2,0mm, nášlapná vrstva 0,40mm, úprava PUR, třída zátěže 23/32/41, otlak 0,05mm, R10, třída otěru T, hořlavost Bfl S1, bez ftalátů</t>
  </si>
  <si>
    <t>690231621</t>
  </si>
  <si>
    <t>66,45*1,1 "Přepočtené koeficientem množství</t>
  </si>
  <si>
    <t>75</t>
  </si>
  <si>
    <t>776421111</t>
  </si>
  <si>
    <t>Montáž lišt obvodových lepených</t>
  </si>
  <si>
    <t>406755883</t>
  </si>
  <si>
    <t>https://podminky.urs.cz/item/CS_URS_2022_02/776421111</t>
  </si>
  <si>
    <t>76</t>
  </si>
  <si>
    <t>28411009</t>
  </si>
  <si>
    <t>lišta soklová PVC 18x80mm</t>
  </si>
  <si>
    <t>1714020381</t>
  </si>
  <si>
    <t>66,45*1,02 "Přepočtené koeficientem množství</t>
  </si>
  <si>
    <t>77</t>
  </si>
  <si>
    <t>776421312</t>
  </si>
  <si>
    <t>Montáž lišt přechodových šroubovaných</t>
  </si>
  <si>
    <t>-1830467571</t>
  </si>
  <si>
    <t>https://podminky.urs.cz/item/CS_URS_2022_02/776421312</t>
  </si>
  <si>
    <t>3*0,80</t>
  </si>
  <si>
    <t>78</t>
  </si>
  <si>
    <t>61418113</t>
  </si>
  <si>
    <t>lišta podlahová dřevěná dub 7x43mm</t>
  </si>
  <si>
    <t>2067247273</t>
  </si>
  <si>
    <t>2,4*1,02 "Přepočtené koeficientem množství</t>
  </si>
  <si>
    <t>79</t>
  </si>
  <si>
    <t>998776102</t>
  </si>
  <si>
    <t>Přesun hmot pro podlahy povlakové stanovený z hmotnosti přesunovaného materiálu vodorovná dopravní vzdálenost do 50 m v objektech výšky přes 6 do 12 m</t>
  </si>
  <si>
    <t>1656198476</t>
  </si>
  <si>
    <t>https://podminky.urs.cz/item/CS_URS_2022_02/998776102</t>
  </si>
  <si>
    <t>80</t>
  </si>
  <si>
    <t>998776181</t>
  </si>
  <si>
    <t>Přesun hmot pro podlahy povlakové stanovený z hmotnosti přesunovaného materiálu Příplatek k cenám za přesun prováděný bez použití mechanizace pro jakoukoliv výšku objektu</t>
  </si>
  <si>
    <t>621649584</t>
  </si>
  <si>
    <t>https://podminky.urs.cz/item/CS_URS_2022_02/998776181</t>
  </si>
  <si>
    <t>781</t>
  </si>
  <si>
    <t>Dokončovací práce - obklady</t>
  </si>
  <si>
    <t>81</t>
  </si>
  <si>
    <t>781111011</t>
  </si>
  <si>
    <t>Příprava podkladu před provedením obkladu oprášení (ometení) stěny</t>
  </si>
  <si>
    <t>1412034272</t>
  </si>
  <si>
    <t>https://podminky.urs.cz/item/CS_URS_2022_02/781111011</t>
  </si>
  <si>
    <t>82</t>
  </si>
  <si>
    <t>781121011</t>
  </si>
  <si>
    <t>Příprava podkladu před provedením obkladu nátěr penetrační na stěnu</t>
  </si>
  <si>
    <t>-1957395622</t>
  </si>
  <si>
    <t>https://podminky.urs.cz/item/CS_URS_2022_02/781121011</t>
  </si>
  <si>
    <t>83</t>
  </si>
  <si>
    <t>781131112</t>
  </si>
  <si>
    <t>Izolace stěny pod obklad izolace nátěrem nebo stěrkou ve dvou vrstvách</t>
  </si>
  <si>
    <t>1202080500</t>
  </si>
  <si>
    <t>https://podminky.urs.cz/item/CS_URS_2022_02/781131112</t>
  </si>
  <si>
    <t>84</t>
  </si>
  <si>
    <t>781131232</t>
  </si>
  <si>
    <t>Izolace stěny pod obklad izolace těsnícími izolačními pásy pro styčné nebo dilatační spáry</t>
  </si>
  <si>
    <t>-635430640</t>
  </si>
  <si>
    <t>https://podminky.urs.cz/item/CS_URS_2022_02/781131232</t>
  </si>
  <si>
    <t>"2P14"11*0,25</t>
  </si>
  <si>
    <t>3*2,00</t>
  </si>
  <si>
    <t>85</t>
  </si>
  <si>
    <t>781131241</t>
  </si>
  <si>
    <t>Izolace stěny pod obklad izolace těsnícími izolačními pásy vnitřní kout</t>
  </si>
  <si>
    <t>114213032</t>
  </si>
  <si>
    <t>https://podminky.urs.cz/item/CS_URS_2022_02/781131241</t>
  </si>
  <si>
    <t>"2P14"8</t>
  </si>
  <si>
    <t>86</t>
  </si>
  <si>
    <t>781131242</t>
  </si>
  <si>
    <t>Izolace stěny pod obklad izolace těsnícími izolačními pásy vnější roh</t>
  </si>
  <si>
    <t>953425948</t>
  </si>
  <si>
    <t>https://podminky.urs.cz/item/CS_URS_2022_02/781131242</t>
  </si>
  <si>
    <t>"2P14"6</t>
  </si>
  <si>
    <t>87</t>
  </si>
  <si>
    <t>781131264</t>
  </si>
  <si>
    <t>Izolace stěny pod obklad izolace těsnícími izolačními pásy mezi podlahou a stěnu</t>
  </si>
  <si>
    <t>-8767559</t>
  </si>
  <si>
    <t>https://podminky.urs.cz/item/CS_URS_2022_02/781131264</t>
  </si>
  <si>
    <t>"2P14"12,20</t>
  </si>
  <si>
    <t>88</t>
  </si>
  <si>
    <t>781474112</t>
  </si>
  <si>
    <t>Montáž obkladů vnitřních stěn z dlaždic keramických lepených flexibilním lepidlem maloformátových hladkých přes 9 do 12 ks/m2</t>
  </si>
  <si>
    <t>-552289561</t>
  </si>
  <si>
    <t>https://podminky.urs.cz/item/CS_URS_2022_02/781474112</t>
  </si>
  <si>
    <t>89</t>
  </si>
  <si>
    <t>59761026</t>
  </si>
  <si>
    <t>obklad keramický hladký do 12ks/m2</t>
  </si>
  <si>
    <t>1541962171</t>
  </si>
  <si>
    <t>26,9*1,1 "Přepočtené koeficientem množství</t>
  </si>
  <si>
    <t>90</t>
  </si>
  <si>
    <t>998781102</t>
  </si>
  <si>
    <t>Přesun hmot pro obklady keramické stanovený z hmotnosti přesunovaného materiálu vodorovná dopravní vzdálenost do 50 m v objektech výšky přes 6 do 12 m</t>
  </si>
  <si>
    <t>2034290671</t>
  </si>
  <si>
    <t>https://podminky.urs.cz/item/CS_URS_2022_02/998781102</t>
  </si>
  <si>
    <t>91</t>
  </si>
  <si>
    <t>998781181</t>
  </si>
  <si>
    <t>Přesun hmot pro obklady keramické stanovený z hmotnosti přesunovaného materiálu Příplatek k cenám za přesun prováděný bez použití mechanizace pro jakoukoliv výšku objektu</t>
  </si>
  <si>
    <t>-1533409148</t>
  </si>
  <si>
    <t>https://podminky.urs.cz/item/CS_URS_2022_02/998781181</t>
  </si>
  <si>
    <t>784</t>
  </si>
  <si>
    <t>Dokončovací práce - malby a tapety</t>
  </si>
  <si>
    <t>92</t>
  </si>
  <si>
    <t>784111001</t>
  </si>
  <si>
    <t>Oprášení (ometení) podkladu v místnostech výšky do 3,80 m</t>
  </si>
  <si>
    <t>1134666642</t>
  </si>
  <si>
    <t>https://podminky.urs.cz/item/CS_URS_2022_02/784111001</t>
  </si>
  <si>
    <t>"SDK podhled" 76,40+6,00</t>
  </si>
  <si>
    <t>"omítky stěn"185,593</t>
  </si>
  <si>
    <t>93</t>
  </si>
  <si>
    <t>784181121</t>
  </si>
  <si>
    <t>Penetrace podkladu jednonásobná hloubková akrylátová bezbarvá v místnostech výšky do 3,80 m</t>
  </si>
  <si>
    <t>1638854103</t>
  </si>
  <si>
    <t>https://podminky.urs.cz/item/CS_URS_2022_02/784181121</t>
  </si>
  <si>
    <t>94</t>
  </si>
  <si>
    <t>784211101</t>
  </si>
  <si>
    <t>Malby z malířských směsí oděruvzdorných za mokra dvojnásobné, bílé za mokra oděruvzdorné výborně v místnostech výšky do 3,80 m</t>
  </si>
  <si>
    <t>-89294338</t>
  </si>
  <si>
    <t>https://podminky.urs.cz/item/CS_URS_2022_02/784211101</t>
  </si>
  <si>
    <t>790</t>
  </si>
  <si>
    <t>Ostatní</t>
  </si>
  <si>
    <t>95</t>
  </si>
  <si>
    <t>790-101</t>
  </si>
  <si>
    <t>Kuchyňská linka - D+M</t>
  </si>
  <si>
    <t>1239567971</t>
  </si>
  <si>
    <t>1,20+2,70</t>
  </si>
  <si>
    <t>790-103</t>
  </si>
  <si>
    <t>Sporák el. se sklokeramickou varnou deskou_x000D_
Klíčové vlastnosti:_x000D_
Bezpečné závěsy dvířek Komfort zaručují velmi tiché a šetrné zavírání dvířek trouby_x000D_
Výkonná multifunkční trouba má 8 programů s přesnou regulací teploty v rozmezí 50-275 °C_x000D_
Speciální program na čištění trouby EcoClean_x000D_
Objem 70 l_x000D_
Ukazatel zbytkového tepla</t>
  </si>
  <si>
    <t>594157093</t>
  </si>
  <si>
    <t>97</t>
  </si>
  <si>
    <t>790-104</t>
  </si>
  <si>
    <t>Dřez - kuch.linky</t>
  </si>
  <si>
    <t>-84249222</t>
  </si>
  <si>
    <t>SO 02 - Zdravotechnika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</si>
  <si>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</si>
  <si>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</si>
  <si>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</si>
  <si>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726 - Zdravotechnika - předstěnové instalace</t>
  </si>
  <si>
    <t>HZS - Hodinové zúčtovací sazby</t>
  </si>
  <si>
    <t>974031153</t>
  </si>
  <si>
    <t>Vysekání rýh ve zdivu cihelném na maltu vápennou nebo vápenocementovou do hl. 100 mm a šířky do 100 mm</t>
  </si>
  <si>
    <t>1172950946</t>
  </si>
  <si>
    <t>https://podminky.urs.cz/item/CS_URS_2022_02/974031153</t>
  </si>
  <si>
    <t>582005760</t>
  </si>
  <si>
    <t>2147054985</t>
  </si>
  <si>
    <t>-745612503</t>
  </si>
  <si>
    <t>1,339*9 "Přepočtené koeficientem množství</t>
  </si>
  <si>
    <t>-1684003076</t>
  </si>
  <si>
    <t>721</t>
  </si>
  <si>
    <t>Zdravotechnika - vnitřní kanalizace</t>
  </si>
  <si>
    <t>721171808</t>
  </si>
  <si>
    <t>Demontáž potrubí z novodurových trub odpadních nebo připojovacích přes 75 do D 114</t>
  </si>
  <si>
    <t>497964384</t>
  </si>
  <si>
    <t>https://podminky.urs.cz/item/CS_URS_2022_02/721171808</t>
  </si>
  <si>
    <t>721174042</t>
  </si>
  <si>
    <t>Potrubí z trub polypropylenových připojovací DN 40</t>
  </si>
  <si>
    <t>1855438842</t>
  </si>
  <si>
    <t>https://podminky.urs.cz/item/CS_URS_2022_02/721174042</t>
  </si>
  <si>
    <t>721174043</t>
  </si>
  <si>
    <t>Potrubí z trub polypropylenových připojovací DN 50</t>
  </si>
  <si>
    <t>618441473</t>
  </si>
  <si>
    <t>https://podminky.urs.cz/item/CS_URS_2022_02/721174043</t>
  </si>
  <si>
    <t>721174044</t>
  </si>
  <si>
    <t>Potrubí z trub polypropylenových připojovací DN 75</t>
  </si>
  <si>
    <t>-611922434</t>
  </si>
  <si>
    <t>https://podminky.urs.cz/item/CS_URS_2022_02/721174044</t>
  </si>
  <si>
    <t>721174045</t>
  </si>
  <si>
    <t>Potrubí z trub polypropylenových připojovací DN 110</t>
  </si>
  <si>
    <t>-891022601</t>
  </si>
  <si>
    <t>https://podminky.urs.cz/item/CS_URS_2022_02/721174045</t>
  </si>
  <si>
    <t>721194104</t>
  </si>
  <si>
    <t>Vyměření přípojek na potrubí vyvedení a upevnění odpadních výpustek DN 40</t>
  </si>
  <si>
    <t>-1145986310</t>
  </si>
  <si>
    <t>https://podminky.urs.cz/item/CS_URS_2022_02/721194104</t>
  </si>
  <si>
    <t>721194105</t>
  </si>
  <si>
    <t>Vyměření přípojek na potrubí vyvedení a upevnění odpadních výpustek DN 50</t>
  </si>
  <si>
    <t>-1360200944</t>
  </si>
  <si>
    <t>https://podminky.urs.cz/item/CS_URS_2022_02/721194105</t>
  </si>
  <si>
    <t>721194109</t>
  </si>
  <si>
    <t>Vyměření přípojek na potrubí vyvedení a upevnění odpadních výpustek DN 110</t>
  </si>
  <si>
    <t>-1905451721</t>
  </si>
  <si>
    <t>https://podminky.urs.cz/item/CS_URS_2022_02/721194109</t>
  </si>
  <si>
    <t>28615594</t>
  </si>
  <si>
    <t>odbočka dvojitá HTDA úhel 87° DN 110/110/110</t>
  </si>
  <si>
    <t>-1885506251</t>
  </si>
  <si>
    <t>28615629</t>
  </si>
  <si>
    <t>odbočka HTEA úhel 87° DN 40/40</t>
  </si>
  <si>
    <t>-2108059614</t>
  </si>
  <si>
    <t>28615570</t>
  </si>
  <si>
    <t>odbočka HTEA úhel 87° DN 50/40</t>
  </si>
  <si>
    <t>1247460564</t>
  </si>
  <si>
    <t>28615571</t>
  </si>
  <si>
    <t>odbočka HTEA úhel 87° DN 75/50</t>
  </si>
  <si>
    <t>-192705955</t>
  </si>
  <si>
    <t>28615572</t>
  </si>
  <si>
    <t>odbočka HTEA úhel 87° DN 110/50</t>
  </si>
  <si>
    <t>-1788411324</t>
  </si>
  <si>
    <t>28615574</t>
  </si>
  <si>
    <t>odbočka HTEA úhel 87° DN 110/110</t>
  </si>
  <si>
    <t>1083787080</t>
  </si>
  <si>
    <t>721290111</t>
  </si>
  <si>
    <t>Zkouška těsnosti kanalizace v objektech vodou do DN 125</t>
  </si>
  <si>
    <t>-1188625157</t>
  </si>
  <si>
    <t>https://podminky.urs.cz/item/CS_URS_2022_02/721290111</t>
  </si>
  <si>
    <t>998721102</t>
  </si>
  <si>
    <t>Přesun hmot pro vnitřní kanalizace stanovený z hmotnosti přesunovaného materiálu vodorovná dopravní vzdálenost do 50 m v objektech výšky přes 6 do 12 m</t>
  </si>
  <si>
    <t>1154546204</t>
  </si>
  <si>
    <t>https://podminky.urs.cz/item/CS_URS_2022_02/998721102</t>
  </si>
  <si>
    <t>998721181</t>
  </si>
  <si>
    <t>Přesun hmot pro vnitřní kanalizace stanovený z hmotnosti přesunovaného materiálu Příplatek k ceně za přesun prováděný bez použití mechanizace pro jakoukoliv výšku objektu</t>
  </si>
  <si>
    <t>1049156479</t>
  </si>
  <si>
    <t>https://podminky.urs.cz/item/CS_URS_2022_02/998721181</t>
  </si>
  <si>
    <t>722</t>
  </si>
  <si>
    <t>Zdravotechnika - vnitřní vodovod</t>
  </si>
  <si>
    <t>722100010-R.pol.</t>
  </si>
  <si>
    <t>Napojení potrubí</t>
  </si>
  <si>
    <t>486288804</t>
  </si>
  <si>
    <t>722130801</t>
  </si>
  <si>
    <t>Demontáž potrubí z ocelových trubek pozinkovaných závitových do DN 25</t>
  </si>
  <si>
    <t>2908790</t>
  </si>
  <si>
    <t>https://podminky.urs.cz/item/CS_URS_2022_02/722130801</t>
  </si>
  <si>
    <t>722175001</t>
  </si>
  <si>
    <t>Potrubí z plastových trubek z polypropylenu PP-RCT svařovaných polyfúzně D 16 x 2,2</t>
  </si>
  <si>
    <t>1548734702</t>
  </si>
  <si>
    <t>https://podminky.urs.cz/item/CS_URS_2022_02/722175001</t>
  </si>
  <si>
    <t>722175002</t>
  </si>
  <si>
    <t>Potrubí z plastových trubek z polypropylenu PP-RCT svařovaných polyfúzně D 20 x 2,8</t>
  </si>
  <si>
    <t>-1268971217</t>
  </si>
  <si>
    <t>https://podminky.urs.cz/item/CS_URS_2022_02/722175002</t>
  </si>
  <si>
    <t>722175003</t>
  </si>
  <si>
    <t>Potrubí z plastových trubek z polypropylenu PP-RCT svařovaných polyfúzně D 25 x 3,5</t>
  </si>
  <si>
    <t>-1011963582</t>
  </si>
  <si>
    <t>https://podminky.urs.cz/item/CS_URS_2022_02/722175003</t>
  </si>
  <si>
    <t>722181231</t>
  </si>
  <si>
    <t>Ochrana potrubí termoizolačními trubicemi z pěnového polyetylenu PE přilepenými v příčných a podélných spojích, tloušťky izolace přes 9 do 13 mm, vnitřního průměru izolace DN do 22 mm</t>
  </si>
  <si>
    <t>-1274710760</t>
  </si>
  <si>
    <t>https://podminky.urs.cz/item/CS_URS_2022_02/722181231</t>
  </si>
  <si>
    <t>"DN 16"26,00</t>
  </si>
  <si>
    <t>"DN20"21,00</t>
  </si>
  <si>
    <t>722181232</t>
  </si>
  <si>
    <t>Ochrana potrubí termoizolačními trubicemi z pěnového polyetylenu PE přilepenými v příčných a podélných spojích, tloušťky izolace přes 9 do 13 mm, vnitřního průměru izolace DN přes 22 do 45 mm</t>
  </si>
  <si>
    <t>-1338575961</t>
  </si>
  <si>
    <t>https://podminky.urs.cz/item/CS_URS_2022_02/722181232</t>
  </si>
  <si>
    <t>"DN25"16,00</t>
  </si>
  <si>
    <t>722190221-R.pol.</t>
  </si>
  <si>
    <t>Přípojky vodovodní pro pevné připojení DN 15</t>
  </si>
  <si>
    <t>soubor</t>
  </si>
  <si>
    <t>1922451143</t>
  </si>
  <si>
    <t>722190401</t>
  </si>
  <si>
    <t>Zřízení přípojek na potrubí vyvedení a upevnění výpustek do DN 25</t>
  </si>
  <si>
    <t>1487926573</t>
  </si>
  <si>
    <t>https://podminky.urs.cz/item/CS_URS_2022_02/722190401</t>
  </si>
  <si>
    <t>55190005</t>
  </si>
  <si>
    <t>flexi hadice ohebná k baterii D 8x12mm F 1/2"xM10 500mm</t>
  </si>
  <si>
    <t>-1617941468</t>
  </si>
  <si>
    <t>722220151</t>
  </si>
  <si>
    <t>Armatury s jedním závitem plastové (PPR) PN 20 (SDR 6) DN 16 x G 1/2"</t>
  </si>
  <si>
    <t>1183120098</t>
  </si>
  <si>
    <t>https://podminky.urs.cz/item/CS_URS_2022_02/722220151</t>
  </si>
  <si>
    <t>722220161</t>
  </si>
  <si>
    <t>Armatury s jedním závitem plastové (PPR) PN 20 (SDR 6) DN 20 x G 1/2" (nástěnný komplet)</t>
  </si>
  <si>
    <t>1404246622</t>
  </si>
  <si>
    <t>https://podminky.urs.cz/item/CS_URS_2022_02/722220161</t>
  </si>
  <si>
    <t>722230102</t>
  </si>
  <si>
    <t>Armatury se dvěma závity ventily přímé G 3/4"</t>
  </si>
  <si>
    <t>-900567748</t>
  </si>
  <si>
    <t>https://podminky.urs.cz/item/CS_URS_2022_02/722230102</t>
  </si>
  <si>
    <t>"zpětná klapka"1</t>
  </si>
  <si>
    <t>722232012</t>
  </si>
  <si>
    <t>Armatury se dvěma závity kulové kohouty PN 16 do 120°C podomítkové vnitřní závit G 3/4"</t>
  </si>
  <si>
    <t>1428029119</t>
  </si>
  <si>
    <t>https://podminky.urs.cz/item/CS_URS_2022_02/722232012</t>
  </si>
  <si>
    <t>722262211</t>
  </si>
  <si>
    <t>Vodoměry pro vodu do 40°C závitové horizontální jednovtokové suchoběžné G 1/2" x 80 mm Qn 1,5</t>
  </si>
  <si>
    <t>-1375100699</t>
  </si>
  <si>
    <t>https://podminky.urs.cz/item/CS_URS_2022_02/722262211</t>
  </si>
  <si>
    <t>722290226</t>
  </si>
  <si>
    <t>Zkoušky, proplach a desinfekce vodovodního potrubí zkoušky těsnosti vodovodního potrubí závitového do DN 50</t>
  </si>
  <si>
    <t>-877792089</t>
  </si>
  <si>
    <t>https://podminky.urs.cz/item/CS_URS_2022_02/722290226</t>
  </si>
  <si>
    <t>998722102</t>
  </si>
  <si>
    <t>Přesun hmot pro vnitřní vodovod stanovený z hmotnosti přesunovaného materiálu vodorovná dopravní vzdálenost do 50 m v objektech výšky přes 6 do 12 m</t>
  </si>
  <si>
    <t>-1597885161</t>
  </si>
  <si>
    <t>https://podminky.urs.cz/item/CS_URS_2022_02/998722102</t>
  </si>
  <si>
    <t>998722181</t>
  </si>
  <si>
    <t>Přesun hmot pro vnitřní vodovod stanovený z hmotnosti přesunovaného materiálu Příplatek k ceně za přesun prováděný bez použití mechanizace pro jakoukoliv výšku objektu</t>
  </si>
  <si>
    <t>464399474</t>
  </si>
  <si>
    <t>https://podminky.urs.cz/item/CS_URS_2022_02/998722181</t>
  </si>
  <si>
    <t>725</t>
  </si>
  <si>
    <t>Zdravotechnika - zařizovací předměty</t>
  </si>
  <si>
    <t>721226512</t>
  </si>
  <si>
    <t>Zápachové uzávěrky podomítkové (Pe) s krycí deskou pro pračku a myčku DN 50</t>
  </si>
  <si>
    <t>1270415839</t>
  </si>
  <si>
    <t>https://podminky.urs.cz/item/CS_URS_2022_02/721226512</t>
  </si>
  <si>
    <t>725110814</t>
  </si>
  <si>
    <t>Demontáž klozetů kombi</t>
  </si>
  <si>
    <t>-1800091754</t>
  </si>
  <si>
    <t>https://podminky.urs.cz/item/CS_URS_2022_02/725110814</t>
  </si>
  <si>
    <t>725119125</t>
  </si>
  <si>
    <t>Zařízení záchodů montáž klozetových mís závěsných na nosné stěny</t>
  </si>
  <si>
    <t>-1183639470</t>
  </si>
  <si>
    <t>https://podminky.urs.cz/item/CS_URS_2022_02/725119125</t>
  </si>
  <si>
    <t>64236091</t>
  </si>
  <si>
    <t>mísa keramická klozetová závěsná bílá s hlubokým splachováním odpad vodorovný</t>
  </si>
  <si>
    <t>747594163</t>
  </si>
  <si>
    <t>55167394</t>
  </si>
  <si>
    <t>sedátko klozetové duroplastové bílé antibakteriální</t>
  </si>
  <si>
    <t>-1068031820</t>
  </si>
  <si>
    <t>725210821.1</t>
  </si>
  <si>
    <t>Demontáž umyvadel bez výtokových armatur umyvadel</t>
  </si>
  <si>
    <t>-564156521</t>
  </si>
  <si>
    <t>https://podminky.urs.cz/item/CS_URS_2022_02/725210821.1</t>
  </si>
  <si>
    <t>725219102</t>
  </si>
  <si>
    <t>Umyvadla montáž umyvadel ostatních typů na šrouby</t>
  </si>
  <si>
    <t>-1865269192</t>
  </si>
  <si>
    <t>https://podminky.urs.cz/item/CS_URS_2022_02/725219102</t>
  </si>
  <si>
    <t>64211005</t>
  </si>
  <si>
    <t>umyvadlo keramické závěsné bílé 550x420mm</t>
  </si>
  <si>
    <t>1054399510</t>
  </si>
  <si>
    <t>725220841</t>
  </si>
  <si>
    <t>Demontáž van ocelových rohových</t>
  </si>
  <si>
    <t>-982459675</t>
  </si>
  <si>
    <t>https://podminky.urs.cz/item/CS_URS_2022_02/725220841</t>
  </si>
  <si>
    <t>725243902</t>
  </si>
  <si>
    <t>Sprchové boxy montáž sprchových boxů</t>
  </si>
  <si>
    <t>-1412440249</t>
  </si>
  <si>
    <t>https://podminky.urs.cz/item/CS_URS_2022_02/725243902</t>
  </si>
  <si>
    <t>55484431</t>
  </si>
  <si>
    <t>kout sprchový dveře dvoukřídlé 800mm</t>
  </si>
  <si>
    <t>-674765933</t>
  </si>
  <si>
    <t>64293851</t>
  </si>
  <si>
    <t>vanička sprchová keramická čtvercová 800x800mm</t>
  </si>
  <si>
    <t>1874843978</t>
  </si>
  <si>
    <t>725310823</t>
  </si>
  <si>
    <t>Demontáž dřezů jednodílných bez výtokových armatur vestavěných v kuchyňských sestavách</t>
  </si>
  <si>
    <t>58706295</t>
  </si>
  <si>
    <t>https://podminky.urs.cz/item/CS_URS_2022_02/725310823</t>
  </si>
  <si>
    <t>725590812</t>
  </si>
  <si>
    <t>Vnitrostaveništní přemístění vybouraných (demontovaných) hmot zařizovacích předmětů vodorovně do 100 m v objektech výšky přes 6 do 12 m</t>
  </si>
  <si>
    <t>-1597108730</t>
  </si>
  <si>
    <t>725814107-R.pol.</t>
  </si>
  <si>
    <t>Ventil rohový s filtrem DN 15 x DN 10</t>
  </si>
  <si>
    <t>-325156983</t>
  </si>
  <si>
    <t>725820801.1</t>
  </si>
  <si>
    <t>Demontáž baterií nástěnných do G 3/4</t>
  </si>
  <si>
    <t>-859580042</t>
  </si>
  <si>
    <t>https://podminky.urs.cz/item/CS_URS_2022_02/725820801.1</t>
  </si>
  <si>
    <t>725821321</t>
  </si>
  <si>
    <t>Baterie dřezové nástěnné klasické s otáčivým kulatým ústím a délkou ramínka 200 mm</t>
  </si>
  <si>
    <t>1698747428</t>
  </si>
  <si>
    <t>https://podminky.urs.cz/item/CS_URS_2022_02/725821321</t>
  </si>
  <si>
    <t>725829131</t>
  </si>
  <si>
    <t>Baterie umyvadlové montáž ostatních typů stojánkových G 1/2"</t>
  </si>
  <si>
    <t>-1537951938</t>
  </si>
  <si>
    <t>https://podminky.urs.cz/item/CS_URS_2022_02/725829131</t>
  </si>
  <si>
    <t>55144047</t>
  </si>
  <si>
    <t>baterie umyvadlová stojánková páková s ovládáním výpusti</t>
  </si>
  <si>
    <t>-1182254661</t>
  </si>
  <si>
    <t>725841332</t>
  </si>
  <si>
    <t>Baterie sprchové podomítkové (zápustné) s přepínačem a pohyblivým držákem</t>
  </si>
  <si>
    <t>2048937665</t>
  </si>
  <si>
    <t>https://podminky.urs.cz/item/CS_URS_2022_02/725841332</t>
  </si>
  <si>
    <t>725860811.1</t>
  </si>
  <si>
    <t>Demontáž zápachových uzávěrek pro zařizovací předměty jednoduchých</t>
  </si>
  <si>
    <t>851092117</t>
  </si>
  <si>
    <t>https://podminky.urs.cz/item/CS_URS_2022_02/725860811.1</t>
  </si>
  <si>
    <t>725861102</t>
  </si>
  <si>
    <t>Zápachové uzávěrky zařizovacích předmětů pro umyvadla DN 40</t>
  </si>
  <si>
    <t>-1692362132</t>
  </si>
  <si>
    <t>https://podminky.urs.cz/item/CS_URS_2022_02/725861102</t>
  </si>
  <si>
    <t>725865312</t>
  </si>
  <si>
    <t>Zápachové uzávěrky zařizovacích předmětů pro vany sprchových koutů s kulovým kloubem na odtoku DN 40/50 a odpadním ventilem</t>
  </si>
  <si>
    <t>1010157222</t>
  </si>
  <si>
    <t>https://podminky.urs.cz/item/CS_URS_2022_02/725865312</t>
  </si>
  <si>
    <t>725869203</t>
  </si>
  <si>
    <t>Zápachové uzávěrky zařizovacích předmětů montáž zápachových uzávěrek dřezových jednodílných DN 40</t>
  </si>
  <si>
    <t>775115069</t>
  </si>
  <si>
    <t>https://podminky.urs.cz/item/CS_URS_2022_02/725869203</t>
  </si>
  <si>
    <t>55161101</t>
  </si>
  <si>
    <t>uzávěrka zápachová dřezová s výpustí a přípojkou odpad 50/40mm</t>
  </si>
  <si>
    <t>-1793466414</t>
  </si>
  <si>
    <t>998725102</t>
  </si>
  <si>
    <t>Přesun hmot pro zařizovací předměty stanovený z hmotnosti přesunovaného materiálu vodorovná dopravní vzdálenost do 50 m v objektech výšky přes 6 do 12 m</t>
  </si>
  <si>
    <t>-500892235</t>
  </si>
  <si>
    <t>https://podminky.urs.cz/item/CS_URS_2022_02/998725102</t>
  </si>
  <si>
    <t>998725181</t>
  </si>
  <si>
    <t>Přesun hmot pro zařizovací předměty stanovený z hmotnosti přesunovaného materiálu Příplatek k cenám za přesun prováděný bez použití mechanizace pro jakoukoliv výšku objektu</t>
  </si>
  <si>
    <t>-2139204917</t>
  </si>
  <si>
    <t>https://podminky.urs.cz/item/CS_URS_2022_02/998725181</t>
  </si>
  <si>
    <t>726</t>
  </si>
  <si>
    <t>Zdravotechnika - předstěnové instalace</t>
  </si>
  <si>
    <t>726131041</t>
  </si>
  <si>
    <t>Předstěnové instalační systémy do lehkých stěn s kovovou konstrukcí pro závěsné klozety ovládání zepředu, stavební výšky 1120 mm</t>
  </si>
  <si>
    <t>1418494495</t>
  </si>
  <si>
    <t>https://podminky.urs.cz/item/CS_URS_2022_02/726131041</t>
  </si>
  <si>
    <t>998726112</t>
  </si>
  <si>
    <t>Přesun hmot pro instalační prefabrikáty stanovený z hmotnosti přesunovaného materiálu vodorovná dopravní vzdálenost do 50 m v objektech výšky přes 6 m do 12 m</t>
  </si>
  <si>
    <t>-1268869171</t>
  </si>
  <si>
    <t>https://podminky.urs.cz/item/CS_URS_2022_02/998726112</t>
  </si>
  <si>
    <t>998726181</t>
  </si>
  <si>
    <t>Přesun hmot pro instalační prefabrikáty stanovený z hmotnosti přesunovaného materiálu Příplatek k cenám za přesun prováděný bez použití mechanizace pro jakoukoliv výšku objektu</t>
  </si>
  <si>
    <t>876311955</t>
  </si>
  <si>
    <t>https://podminky.urs.cz/item/CS_URS_2022_02/998726181</t>
  </si>
  <si>
    <t>HZS</t>
  </si>
  <si>
    <t>Hodinové zúčtovací sazby</t>
  </si>
  <si>
    <t>HZS2492</t>
  </si>
  <si>
    <t>Hodinové zúčtovací sazby profesí PSV zednické výpomoci a pomocné práce PSV pomocný dělník PSV</t>
  </si>
  <si>
    <t>hod</t>
  </si>
  <si>
    <t>512</t>
  </si>
  <si>
    <t>-2056623161</t>
  </si>
  <si>
    <t>https://podminky.urs.cz/item/CS_URS_2022_02/HZS2492</t>
  </si>
  <si>
    <t>HZS4232</t>
  </si>
  <si>
    <t>Hodinové zúčtovací sazby ostatních profesí revizní a kontrolní činnost technik odborný</t>
  </si>
  <si>
    <t>936625876</t>
  </si>
  <si>
    <t>https://podminky.urs.cz/item/CS_URS_2022_02/HZS4232</t>
  </si>
  <si>
    <t>SO 03 - Ústřední topení</t>
  </si>
  <si>
    <t xml:space="preserve">    731 - Ústřední vytápění - kotelny</t>
  </si>
  <si>
    <t xml:space="preserve">    733 - Ústřední vytápění - rozvodné potrubí</t>
  </si>
  <si>
    <t xml:space="preserve">    734 - Ústřední vytápění - armatury</t>
  </si>
  <si>
    <t xml:space="preserve">    735 - Ústřední vytápění - otopná tělesa</t>
  </si>
  <si>
    <t>45375741</t>
  </si>
  <si>
    <t>1693545671</t>
  </si>
  <si>
    <t>759244281</t>
  </si>
  <si>
    <t>0,296*9 "Přepočtené koeficientem množství</t>
  </si>
  <si>
    <t>2136423946</t>
  </si>
  <si>
    <t>731</t>
  </si>
  <si>
    <t>Ústřední vytápění - kotelny</t>
  </si>
  <si>
    <t>731200823</t>
  </si>
  <si>
    <t>Demontáž kotlů ocelových na kapalná nebo plynná paliva, o výkonu do 25 kW</t>
  </si>
  <si>
    <t>416629560</t>
  </si>
  <si>
    <t>https://podminky.urs.cz/item/CS_URS_2022_02/731200823</t>
  </si>
  <si>
    <t>731244204</t>
  </si>
  <si>
    <t>Kotle ocelové teplovodní plynové závěsné kondenzační s průtokovým ohřevem TUV 8,1-21,8 kW</t>
  </si>
  <si>
    <t>-510554067</t>
  </si>
  <si>
    <t>https://podminky.urs.cz/item/CS_URS_2022_02/731244204</t>
  </si>
  <si>
    <t>731391815</t>
  </si>
  <si>
    <t>Vypuštění vody z kotlů do kanalizace samospádem o výhřevné ploše kotlů přes 50 do 100 m2</t>
  </si>
  <si>
    <t>408385695</t>
  </si>
  <si>
    <t>https://podminky.urs.cz/item/CS_URS_2022_02/731391815</t>
  </si>
  <si>
    <t>731810322</t>
  </si>
  <si>
    <t>Nucené odtahy spalin od kondenzačních kotlů soustředným potrubím vedeným svisle plochou střechou, průměru 80/125 mm</t>
  </si>
  <si>
    <t>-1630482150</t>
  </si>
  <si>
    <t>https://podminky.urs.cz/item/CS_URS_2022_02/731810322</t>
  </si>
  <si>
    <t>731890802</t>
  </si>
  <si>
    <t>Vnitrostaveništní přemístění vybouraných (demontovaných) hmot kotelen vodorovně do 100 m umístěných ve výšce (hloubce) přes 6 do 12 m</t>
  </si>
  <si>
    <t>474333722</t>
  </si>
  <si>
    <t>https://podminky.urs.cz/item/CS_URS_2022_02/731890802</t>
  </si>
  <si>
    <t>731-R.pol.01</t>
  </si>
  <si>
    <t>Prostorový termostat</t>
  </si>
  <si>
    <t>1613000405</t>
  </si>
  <si>
    <t>731244493</t>
  </si>
  <si>
    <t>Kotle ocelové teplovodní plynové závěsné kondenzační montáž kotlů kondenzačních ostatních typů o výkonu přes 20 do 28 kW</t>
  </si>
  <si>
    <t>1522120240</t>
  </si>
  <si>
    <t>https://podminky.urs.cz/item/CS_URS_2022_02/731244493</t>
  </si>
  <si>
    <t>998731102</t>
  </si>
  <si>
    <t>Přesun hmot pro kotelny stanovený z hmotnosti přesunovaného materiálu vodorovná dopravní vzdálenost do 50 m v objektech výšky přes 6 do 12 m</t>
  </si>
  <si>
    <t>-1614595959</t>
  </si>
  <si>
    <t>https://podminky.urs.cz/item/CS_URS_2022_02/998731102</t>
  </si>
  <si>
    <t>998731181</t>
  </si>
  <si>
    <t>Přesun hmot pro kotelny stanovený z hmotnosti přesunovaného materiálu Příplatek k cenám za přesun prováděný bez použití mechanizace pro jakoukoliv výšku objektu</t>
  </si>
  <si>
    <t>-185039735</t>
  </si>
  <si>
    <t>https://podminky.urs.cz/item/CS_URS_2022_02/998731181</t>
  </si>
  <si>
    <t>733</t>
  </si>
  <si>
    <t>Ústřední vytápění - rozvodné potrubí</t>
  </si>
  <si>
    <t>733222102</t>
  </si>
  <si>
    <t>Potrubí z trubek měděných polotvrdých spojovaných měkkým pájením Ø 15/1</t>
  </si>
  <si>
    <t>1296233880</t>
  </si>
  <si>
    <t>https://podminky.urs.cz/item/CS_URS_2022_02/733222102</t>
  </si>
  <si>
    <t>733222103</t>
  </si>
  <si>
    <t>Potrubí z trubek měděných polotvrdých spojovaných měkkým pájením Ø 18/1</t>
  </si>
  <si>
    <t>1876852946</t>
  </si>
  <si>
    <t>https://podminky.urs.cz/item/CS_URS_2022_02/733222103</t>
  </si>
  <si>
    <t>733222104</t>
  </si>
  <si>
    <t>Potrubí z trubek měděných polotvrdých spojovaných měkkým pájením Ø 22/1</t>
  </si>
  <si>
    <t>937543159</t>
  </si>
  <si>
    <t>https://podminky.urs.cz/item/CS_URS_2022_02/733222104</t>
  </si>
  <si>
    <t>733291101</t>
  </si>
  <si>
    <t>Zkoušky těsnosti potrubí z trubek měděných Ø do 35/1,5</t>
  </si>
  <si>
    <t>-1084049776</t>
  </si>
  <si>
    <t>https://podminky.urs.cz/item/CS_URS_2022_02/733291101</t>
  </si>
  <si>
    <t>733811241</t>
  </si>
  <si>
    <t>Ochrana potrubí termoizolačními trubicemi z pěnového polyetylenu PE přilepenými v příčných a podélných spojích, tloušťky izolace přes 13 do 20 mm, vnitřního průměru izolace DN do 22 mm</t>
  </si>
  <si>
    <t>140623139</t>
  </si>
  <si>
    <t>https://podminky.urs.cz/item/CS_URS_2022_02/733811241</t>
  </si>
  <si>
    <t>"DN 15"30,00</t>
  </si>
  <si>
    <t>"DN 18" 30,00</t>
  </si>
  <si>
    <t>"DN 22" 4,00</t>
  </si>
  <si>
    <t>998733102</t>
  </si>
  <si>
    <t>Přesun hmot pro rozvody potrubí stanovený z hmotnosti přesunovaného materiálu vodorovná dopravní vzdálenost do 50 m v objektech výšky přes 6 do 12 m</t>
  </si>
  <si>
    <t>1770226749</t>
  </si>
  <si>
    <t>https://podminky.urs.cz/item/CS_URS_2022_02/998733102</t>
  </si>
  <si>
    <t>998733181</t>
  </si>
  <si>
    <t>Přesun hmot pro rozvody potrubí stanovený z hmotnosti přesunovaného materiálu Příplatek k cenám za přesun prováděný bez použití mechanizace pro jakoukoliv výšku objektu</t>
  </si>
  <si>
    <t>2116607482</t>
  </si>
  <si>
    <t>https://podminky.urs.cz/item/CS_URS_2022_02/998733181</t>
  </si>
  <si>
    <t>734</t>
  </si>
  <si>
    <t>Ústřední vytápění - armatury</t>
  </si>
  <si>
    <t>734221682</t>
  </si>
  <si>
    <t>Ventily regulační závitové hlavice termostatické, pro ovládání ventilů PN 10 do 110°C kapalinové otopných těles VK</t>
  </si>
  <si>
    <t>571229657</t>
  </si>
  <si>
    <t>https://podminky.urs.cz/item/CS_URS_2022_02/734221682</t>
  </si>
  <si>
    <t>734222802</t>
  </si>
  <si>
    <t>Ventily regulační závitové termostatické, s hlavicí ručního ovládání PN 16 do 110°C rohové chromované G 1/2</t>
  </si>
  <si>
    <t>1101084978</t>
  </si>
  <si>
    <t>https://podminky.urs.cz/item/CS_URS_2022_02/734222802</t>
  </si>
  <si>
    <t>734261402</t>
  </si>
  <si>
    <t>Šroubení připojovací armatury radiátorů VK PN 10 do 110°C, regulační uzavíratelné rohové G 1/2 x 18</t>
  </si>
  <si>
    <t>1069501580</t>
  </si>
  <si>
    <t>https://podminky.urs.cz/item/CS_URS_2022_02/734261402</t>
  </si>
  <si>
    <t>734291241</t>
  </si>
  <si>
    <t>Ostatní armatury filtry závitové PN 16 do 130°C přímé s vnitřními závity G 3/8</t>
  </si>
  <si>
    <t>-1893938920</t>
  </si>
  <si>
    <t>https://podminky.urs.cz/item/CS_URS_2022_02/734291241</t>
  </si>
  <si>
    <t>734-R.pol.01</t>
  </si>
  <si>
    <t>Ruční hlavice</t>
  </si>
  <si>
    <t>413620743</t>
  </si>
  <si>
    <t>734261402.1</t>
  </si>
  <si>
    <t>-102703180</t>
  </si>
  <si>
    <t>https://podminky.urs.cz/item/CS_URS_2022_02/734261402.1</t>
  </si>
  <si>
    <t>734261233</t>
  </si>
  <si>
    <t>Šroubení topenářské PN 16 do 120°C přímé G 1/2</t>
  </si>
  <si>
    <t>128697234</t>
  </si>
  <si>
    <t>https://podminky.urs.cz/item/CS_URS_2022_02/734261233</t>
  </si>
  <si>
    <t>734291123</t>
  </si>
  <si>
    <t>Ostatní armatury kohouty plnicí a vypouštěcí PN 10 do 90°C G 1/2</t>
  </si>
  <si>
    <t>-1892316209</t>
  </si>
  <si>
    <t>https://podminky.urs.cz/item/CS_URS_2022_02/734291123</t>
  </si>
  <si>
    <t>734291243</t>
  </si>
  <si>
    <t>Filtr závitový přímý G 3/4 PN 16 do 130°C s vnitřními závity</t>
  </si>
  <si>
    <t>2132110605</t>
  </si>
  <si>
    <t>734292714</t>
  </si>
  <si>
    <t>Ostatní armatury kulové kohouty PN 42 do 185°C přímé vnitřní závit G 3/4</t>
  </si>
  <si>
    <t>777918986</t>
  </si>
  <si>
    <t>https://podminky.urs.cz/item/CS_URS_2022_02/734292714</t>
  </si>
  <si>
    <t>734209114</t>
  </si>
  <si>
    <t>Montáž závitových armatur se 2 závity G 3/4 (DN 20)</t>
  </si>
  <si>
    <t>1067576981</t>
  </si>
  <si>
    <t>https://podminky.urs.cz/item/CS_URS_2022_02/734209114</t>
  </si>
  <si>
    <t>734209103</t>
  </si>
  <si>
    <t>Montáž závitových armatur s 1 závitem G 1/2 (DN 15)</t>
  </si>
  <si>
    <t>1801134309</t>
  </si>
  <si>
    <t>https://podminky.urs.cz/item/CS_URS_2022_02/734209103</t>
  </si>
  <si>
    <t>998734102</t>
  </si>
  <si>
    <t>Přesun hmot pro armatury stanovený z hmotnosti přesunovaného materiálu vodorovná dopravní vzdálenost do 50 m v objektech výšky přes 6 do 12 m</t>
  </si>
  <si>
    <t>603905386</t>
  </si>
  <si>
    <t>https://podminky.urs.cz/item/CS_URS_2022_02/998734102</t>
  </si>
  <si>
    <t>998734181</t>
  </si>
  <si>
    <t>Přesun hmot pro armatury stanovený z hmotnosti přesunovaného materiálu Příplatek k cenám za přesun prováděný bez použití mechanizace pro jakoukoliv výšku objektu</t>
  </si>
  <si>
    <t>-1709350866</t>
  </si>
  <si>
    <t>https://podminky.urs.cz/item/CS_URS_2022_02/998734181</t>
  </si>
  <si>
    <t>735</t>
  </si>
  <si>
    <t>Ústřední vytápění - otopná tělesa</t>
  </si>
  <si>
    <t>735151811</t>
  </si>
  <si>
    <t>Demontáž otopných těles panelových jednořadých stavební délky do 1500 mm</t>
  </si>
  <si>
    <t>594196149</t>
  </si>
  <si>
    <t>https://podminky.urs.cz/item/CS_URS_2022_02/735151811</t>
  </si>
  <si>
    <t>735152473</t>
  </si>
  <si>
    <t>Otopná tělesa panelová VK dvoudesková PN 1,0 MPa, T do 110°C s jednou přídavnou přestupní plochou výšky tělesa 600 mm stavební délky / výkonu 600 mm / 773 W</t>
  </si>
  <si>
    <t>6727802</t>
  </si>
  <si>
    <t>https://podminky.urs.cz/item/CS_URS_2022_02/735152473</t>
  </si>
  <si>
    <t>735152675</t>
  </si>
  <si>
    <t>Otopná tělesa panelová VK třídesková PN 1,0 MPa, T do 110°C se třemi přídavnými přestupními plochami výšky tělesa 600 mm stavební délky / výkonu 800 mm / 1925 W</t>
  </si>
  <si>
    <t>1188202389</t>
  </si>
  <si>
    <t>https://podminky.urs.cz/item/CS_URS_2022_02/735152675</t>
  </si>
  <si>
    <t>735152576</t>
  </si>
  <si>
    <t>Otopná tělesa panelová VK dvoudesková PN 1,0 MPa, T do 110°C se dvěma přídavnými přestupními plochami výšky tělesa 600 mm stavební délky / výkonu 900 mm / 1511 W</t>
  </si>
  <si>
    <t>727519020</t>
  </si>
  <si>
    <t>https://podminky.urs.cz/item/CS_URS_2022_02/735152576</t>
  </si>
  <si>
    <t>735152575</t>
  </si>
  <si>
    <t>Otopná tělesa panelová VK dvoudesková PN 1,0 MPa, T do 110°C se dvěma přídavnými přestupními plochami výšky tělesa 600 mm stavební délky / výkonu 800 mm / 1343 W</t>
  </si>
  <si>
    <t>-1780179591</t>
  </si>
  <si>
    <t>https://podminky.urs.cz/item/CS_URS_2022_02/735152575</t>
  </si>
  <si>
    <t>735159210</t>
  </si>
  <si>
    <t>Montáž otopných těles panelových dvouřadých, stavební délky do 1140 mm</t>
  </si>
  <si>
    <t>1156252048</t>
  </si>
  <si>
    <t>https://podminky.urs.cz/item/CS_URS_2022_02/735159210</t>
  </si>
  <si>
    <t>735159320</t>
  </si>
  <si>
    <t>Montáž otopných těles panelových třířadých, stavební délky přes 1140 do 1500 mm</t>
  </si>
  <si>
    <t>-343776846</t>
  </si>
  <si>
    <t>https://podminky.urs.cz/item/CS_URS_2022_02/735159320</t>
  </si>
  <si>
    <t>735164272</t>
  </si>
  <si>
    <t>Otopná tělesa trubková přímotopná elektrická na stěnu výšky tělesa 1810 mm, délky 600 mm</t>
  </si>
  <si>
    <t>-808832510</t>
  </si>
  <si>
    <t>https://podminky.urs.cz/item/CS_URS_2022_02/735164272</t>
  </si>
  <si>
    <t>735291800</t>
  </si>
  <si>
    <t>Demontáž konzol nebo držáků otopných těles, registrů, konvektorů do odpadu</t>
  </si>
  <si>
    <t>-896283142</t>
  </si>
  <si>
    <t>https://podminky.urs.cz/item/CS_URS_2022_02/735291800</t>
  </si>
  <si>
    <t>735890802</t>
  </si>
  <si>
    <t>Vnitrostaveništní přemístění vybouraných (demontovaných) hmot otopných těles vodorovně do 100 m v objektech výšky přes 6 do 12 m</t>
  </si>
  <si>
    <t>602671775</t>
  </si>
  <si>
    <t>https://podminky.urs.cz/item/CS_URS_2022_02/735890802</t>
  </si>
  <si>
    <t>998735102</t>
  </si>
  <si>
    <t>Přesun hmot pro otopná tělesa stanovený z hmotnosti přesunovaného materiálu vodorovná dopravní vzdálenost do 50 m v objektech výšky přes 6 do 12 m</t>
  </si>
  <si>
    <t>94508166</t>
  </si>
  <si>
    <t>https://podminky.urs.cz/item/CS_URS_2022_02/998735102</t>
  </si>
  <si>
    <t>998735181</t>
  </si>
  <si>
    <t>Přesun hmot pro otopná tělesa stanovený z hmotnosti přesunovaného materiálu Příplatek k cenám za přesun prováděný bez použití mechanizace pro jakoukoliv výšku objektu</t>
  </si>
  <si>
    <t>727719424</t>
  </si>
  <si>
    <t>https://podminky.urs.cz/item/CS_URS_2022_02/998735181</t>
  </si>
  <si>
    <t>31695066</t>
  </si>
  <si>
    <t>HZS4231</t>
  </si>
  <si>
    <t>Hodinové zúčtovací sazby ostatních profesí revizní a kontrolní činnost technik</t>
  </si>
  <si>
    <t>-1660051497</t>
  </si>
  <si>
    <t>https://podminky.urs.cz/item/CS_URS_2022_02/HZS4231</t>
  </si>
  <si>
    <t>SO 05 - Elektroinstalace</t>
  </si>
  <si>
    <t xml:space="preserve">    741 - Elektroinstalace - silnoproud</t>
  </si>
  <si>
    <t xml:space="preserve">    742 - Elektroinstalace - slaboproud</t>
  </si>
  <si>
    <t>M - Práce a dodávky M</t>
  </si>
  <si>
    <t xml:space="preserve">    22-M - Montáže technologických zařízení pro dopravní stavby</t>
  </si>
  <si>
    <t>741</t>
  </si>
  <si>
    <t>Elektroinstalace - silnoproud</t>
  </si>
  <si>
    <t>741-03-R.pol</t>
  </si>
  <si>
    <t>Bytový rozváděč RB (viz samostaná příloha č. 3) - D+M</t>
  </si>
  <si>
    <t>285504115</t>
  </si>
  <si>
    <t>741-04-R.pol</t>
  </si>
  <si>
    <t>Hlavní ochranná přípojnice HOP, pomocná POP - D+M</t>
  </si>
  <si>
    <t>1478789073</t>
  </si>
  <si>
    <t>741-06-R.pol.</t>
  </si>
  <si>
    <t>Úprava elektoměrový rozvaděč ER (výměna jističe viz.příloha TZ)</t>
  </si>
  <si>
    <t>-122104825</t>
  </si>
  <si>
    <t>741110063</t>
  </si>
  <si>
    <t>Montáž trubek elektroinstalačních s nasunutím nebo našroubováním do krabic plastových ohebných, uložených pod omítku, vnější Ø přes 35 mm</t>
  </si>
  <si>
    <t>-1397496280</t>
  </si>
  <si>
    <t>https://podminky.urs.cz/item/CS_URS_2022_02/741110063</t>
  </si>
  <si>
    <t>34571064</t>
  </si>
  <si>
    <t>trubka elektroinstalační ohebná z PVC (ČSN) 2329</t>
  </si>
  <si>
    <t>288540882</t>
  </si>
  <si>
    <t>741-11-R.pol</t>
  </si>
  <si>
    <t>Kabel coax CB113-75ohm - D+M</t>
  </si>
  <si>
    <t>-596531244</t>
  </si>
  <si>
    <t>741-12-R.pol</t>
  </si>
  <si>
    <t>Kabel UTP 4x2x0,8 - D+M</t>
  </si>
  <si>
    <t>29887692</t>
  </si>
  <si>
    <t>741112001</t>
  </si>
  <si>
    <t>Montáž krabic elektroinstalačních bez napojení na trubky a lišty, demontáže a montáže víčka a přístroje protahovacích nebo odbočných zapuštěných plastových kruhových</t>
  </si>
  <si>
    <t>-575709063</t>
  </si>
  <si>
    <t>https://podminky.urs.cz/item/CS_URS_2022_02/741112001</t>
  </si>
  <si>
    <t>34571519</t>
  </si>
  <si>
    <t>krabice univerzální odbočná z PH s víčkem, D 73,5mmx43mm</t>
  </si>
  <si>
    <t>-1939408662</t>
  </si>
  <si>
    <t>34571512</t>
  </si>
  <si>
    <t>krabice přístrojová instalační 500V, 71x71x42mm</t>
  </si>
  <si>
    <t>-663441956</t>
  </si>
  <si>
    <t>741122611</t>
  </si>
  <si>
    <t>Montáž kabelů měděných bez ukončení uložených pevně plných kulatých nebo bezhalogenových (např. CYKY) počtu a průřezu žil 3x1,5 až 6 mm2</t>
  </si>
  <si>
    <t>-1700777052</t>
  </si>
  <si>
    <t>https://podminky.urs.cz/item/CS_URS_2022_02/741122611</t>
  </si>
  <si>
    <t>34111036</t>
  </si>
  <si>
    <t>kabel instalační jádro Cu plné izolace PVC plášť PVC 450/750V (CYKY) 3x2,5mm2</t>
  </si>
  <si>
    <t>-273165351</t>
  </si>
  <si>
    <t>34111030</t>
  </si>
  <si>
    <t>kabel instalační jádro Cu plné izolace PVC plášť PVC 450/750V (CYKY) 3x1,5mm2</t>
  </si>
  <si>
    <t>692600351</t>
  </si>
  <si>
    <t>741122621</t>
  </si>
  <si>
    <t>Montáž kabelů měděných bez ukončení uložených pevně plných kulatých nebo bezhalogenových (např. CYKY) počtu a průřezu žil 4x1,5 až 4 mm2</t>
  </si>
  <si>
    <t>1720849276</t>
  </si>
  <si>
    <t>https://podminky.urs.cz/item/CS_URS_2022_02/741122621</t>
  </si>
  <si>
    <t>34111060</t>
  </si>
  <si>
    <t>kabel instalační jádro Cu plné izolace PVC plášť PVC 450/750V (CYKY) 4x1,5mm2</t>
  </si>
  <si>
    <t>-1831892233</t>
  </si>
  <si>
    <t>741122623</t>
  </si>
  <si>
    <t>Montáž kabelů měděných bez ukončení uložených pevně plných kulatých nebo bezhalogenových (např. CYKY) počtu a průřezu žil 4x10 mm2</t>
  </si>
  <si>
    <t>-219532386</t>
  </si>
  <si>
    <t>https://podminky.urs.cz/item/CS_URS_2022_02/741122623</t>
  </si>
  <si>
    <t>34111076</t>
  </si>
  <si>
    <t>kabel instalační jádro Cu plné izolace PVC plášť PVC 450/750V (CYKY) 4x10mm2</t>
  </si>
  <si>
    <t>1404162655</t>
  </si>
  <si>
    <t>741310001</t>
  </si>
  <si>
    <t>Montáž spínačů jedno nebo dvoupólových nástěnných se zapojením vodičů, pro prostředí normální spínačů, řazení 1-jednopólových</t>
  </si>
  <si>
    <t>-1422836354</t>
  </si>
  <si>
    <t>https://podminky.urs.cz/item/CS_URS_2022_02/741310001</t>
  </si>
  <si>
    <t>34535512</t>
  </si>
  <si>
    <t>spínač jednopólový 10A bílý</t>
  </si>
  <si>
    <t>-898066546</t>
  </si>
  <si>
    <t>741310021</t>
  </si>
  <si>
    <t>Montáž spínačů jedno nebo dvoupólových nástěnných se zapojením vodičů, pro prostředí normální přepínačů, řazení 5-sériových</t>
  </si>
  <si>
    <t>2058239723</t>
  </si>
  <si>
    <t>https://podminky.urs.cz/item/CS_URS_2022_02/741310021</t>
  </si>
  <si>
    <t>34535573</t>
  </si>
  <si>
    <t>spínač řazení 5 10A bílý</t>
  </si>
  <si>
    <t>33701815</t>
  </si>
  <si>
    <t>741310022</t>
  </si>
  <si>
    <t>Montáž spínačů jedno nebo dvoupólových nástěnných se zapojením vodičů, pro prostředí normální přepínačů, řazení 6-střídavých</t>
  </si>
  <si>
    <t>109286660</t>
  </si>
  <si>
    <t>https://podminky.urs.cz/item/CS_URS_2022_02/741310022</t>
  </si>
  <si>
    <t>34535552</t>
  </si>
  <si>
    <t>přepínač střídavý řazení 6 10A 3553-01289 bílý</t>
  </si>
  <si>
    <t>-1390825483</t>
  </si>
  <si>
    <t>741310112</t>
  </si>
  <si>
    <t>Montáž spínačů jedno nebo dvoupólových polozapuštěných nebo zapuštěných se zapojením vodičů bezšroubové připojení ovladačů, řazení 1/0-tlačítkových zapínacích</t>
  </si>
  <si>
    <t>-1549878709</t>
  </si>
  <si>
    <t>https://podminky.urs.cz/item/CS_URS_2022_02/741310112</t>
  </si>
  <si>
    <t>34536490</t>
  </si>
  <si>
    <t>kryt spínače jednopáčkový jednoduchý pro spínače řazení 1,2,6,7,1/0 3558A-A651</t>
  </si>
  <si>
    <t>-1491267323</t>
  </si>
  <si>
    <t>741313031</t>
  </si>
  <si>
    <t>Montáž zásuvek domovních se zapojením vodičů šroubové připojení vestavných 10 popř. 16 A bez odvrtání profilovaného otvoru, provedení 1P zdířka</t>
  </si>
  <si>
    <t>24616630</t>
  </si>
  <si>
    <t>https://podminky.urs.cz/item/CS_URS_2022_02/741313031</t>
  </si>
  <si>
    <t>34555101</t>
  </si>
  <si>
    <t>zásuvka 1násobná 16A bílý</t>
  </si>
  <si>
    <t>-2097936176</t>
  </si>
  <si>
    <t>741313001</t>
  </si>
  <si>
    <t>Montáž zásuvek domovních se zapojením vodičů bezšroubové připojení polozapuštěných nebo zapuštěných 10/16 A, provedení 2P + PE</t>
  </si>
  <si>
    <t>-409937678</t>
  </si>
  <si>
    <t>https://podminky.urs.cz/item/CS_URS_2022_02/741313001</t>
  </si>
  <si>
    <t>34555121</t>
  </si>
  <si>
    <t>zásuvka 2násobná 16A bílá</t>
  </si>
  <si>
    <t>-1549886704</t>
  </si>
  <si>
    <t>741370002</t>
  </si>
  <si>
    <t>Montáž svítidel žárovkových se zapojením vodičů bytových nebo společenských místností stropních přisazených 1 zdroj se sklem</t>
  </si>
  <si>
    <t>-1217927713</t>
  </si>
  <si>
    <t>https://podminky.urs.cz/item/CS_URS_2022_02/741370002</t>
  </si>
  <si>
    <t>210501-r.POL.</t>
  </si>
  <si>
    <t>Svítidlo stropní, LED kruhové přisazené, plastový kryt, 1x24W, D+M (viz výkres č. 03)</t>
  </si>
  <si>
    <t>1963397134</t>
  </si>
  <si>
    <t>210502-r.POL.</t>
  </si>
  <si>
    <t>-426753919</t>
  </si>
  <si>
    <t>210503-r.POL.</t>
  </si>
  <si>
    <t>LED podlinkové svítidlo 32W/230V, včetně transformátoru (viz výkres č. 03)</t>
  </si>
  <si>
    <t>R-polžka</t>
  </si>
  <si>
    <t>-178701101</t>
  </si>
  <si>
    <t>998741102</t>
  </si>
  <si>
    <t>Přesun hmot pro silnoproud stanovený z hmotnosti přesunovaného materiálu vodorovná dopravní vzdálenost do 50 m v objektech výšky přes 6 do 12 m</t>
  </si>
  <si>
    <t>1231017986</t>
  </si>
  <si>
    <t>https://podminky.urs.cz/item/CS_URS_2022_02/998741102</t>
  </si>
  <si>
    <t>998741181</t>
  </si>
  <si>
    <t>Přesun hmot pro silnoproud stanovený z hmotnosti přesunovaného materiálu Příplatek k ceně za přesun prováděný bez použití mechanizace pro jakoukoliv výšku objektu</t>
  </si>
  <si>
    <t>801340014</t>
  </si>
  <si>
    <t>https://podminky.urs.cz/item/CS_URS_2022_02/998741181</t>
  </si>
  <si>
    <t>742</t>
  </si>
  <si>
    <t>Elektroinstalace - slaboproud</t>
  </si>
  <si>
    <t>742220232</t>
  </si>
  <si>
    <t>Montáž příslušenství pro PZTS detektor na stěnu nebo na strop</t>
  </si>
  <si>
    <t>-1122224541</t>
  </si>
  <si>
    <t>https://podminky.urs.cz/item/CS_URS_2022_02/742220232</t>
  </si>
  <si>
    <t>61124263-R.pol</t>
  </si>
  <si>
    <t>opticko - kouřový senzor</t>
  </si>
  <si>
    <t>511868938</t>
  </si>
  <si>
    <t>742420121</t>
  </si>
  <si>
    <t>Montáž společné televizní antény televizní zásuvky koncové nebo průběžné</t>
  </si>
  <si>
    <t>-1471475526</t>
  </si>
  <si>
    <t>https://podminky.urs.cz/item/CS_URS_2022_02/742420121</t>
  </si>
  <si>
    <t>341-R-pol.1</t>
  </si>
  <si>
    <t>Zásuvka televizní pod omítku</t>
  </si>
  <si>
    <t>2054932668</t>
  </si>
  <si>
    <t>742230006</t>
  </si>
  <si>
    <t>Montáž kamerového systému ventilátoru, termostatu a vzduchového filtru pro kryty</t>
  </si>
  <si>
    <t>-1584226738</t>
  </si>
  <si>
    <t>https://podminky.urs.cz/item/CS_URS_2022_02/742230006</t>
  </si>
  <si>
    <t>28616334</t>
  </si>
  <si>
    <t>termostat prostorový podlahového topení drátový</t>
  </si>
  <si>
    <t>65272589</t>
  </si>
  <si>
    <t>42914103</t>
  </si>
  <si>
    <t>ventilátor axiální potrubní skříň z plastu průtok 200m3/h IP44 25W D 125mm</t>
  </si>
  <si>
    <t>-1890251882</t>
  </si>
  <si>
    <t>998742102</t>
  </si>
  <si>
    <t>Přesun hmot pro slaboproud stanovený z hmotnosti přesunovaného materiálu vodorovná dopravní vzdálenost do 50 m v objektech výšky přes 6 do 12 m</t>
  </si>
  <si>
    <t>-1692363252</t>
  </si>
  <si>
    <t>https://podminky.urs.cz/item/CS_URS_2022_02/998742102</t>
  </si>
  <si>
    <t>998742181</t>
  </si>
  <si>
    <t>Přesun hmot pro slaboproud stanovený z hmotnosti přesunovaného materiálu Příplatek k ceně za přesun prováděný bez použití mechanizace pro jakoukoliv výšku objektu</t>
  </si>
  <si>
    <t>975977478</t>
  </si>
  <si>
    <t>https://podminky.urs.cz/item/CS_URS_2022_02/998742181</t>
  </si>
  <si>
    <t>Práce a dodávky M</t>
  </si>
  <si>
    <t>22-M</t>
  </si>
  <si>
    <t>Montáže technologických zařízení pro dopravní stavby</t>
  </si>
  <si>
    <t>220270328</t>
  </si>
  <si>
    <t>Montáž vodiče nebo lana silnoproudého měděného uloženého v trubkovodu nebo v lištách včetně zatažení vodiče do trubek nebo lišt, instalace, manipulace s vodičem, prozvonění a označení, pročištění trubkovodu, otevření a zavření krabic CY, CYA 25,0 mm2</t>
  </si>
  <si>
    <t>146423886</t>
  </si>
  <si>
    <t>https://podminky.urs.cz/item/CS_URS_2022_02/220270328</t>
  </si>
  <si>
    <t>34140825</t>
  </si>
  <si>
    <t>vodič propojovací jádro Cu plné izolace PVC 450/750V (H07V-U) 1x4mm2</t>
  </si>
  <si>
    <t>256</t>
  </si>
  <si>
    <t>-515031541</t>
  </si>
  <si>
    <t>220320201</t>
  </si>
  <si>
    <t>Montáž zvonku pro vnitřní použití na střídavý nebo stejnosměrný proud napětí 3 až 24 V</t>
  </si>
  <si>
    <t>1793569425</t>
  </si>
  <si>
    <t>https://podminky.urs.cz/item/CS_URS_2022_02/220320201</t>
  </si>
  <si>
    <t>37414130</t>
  </si>
  <si>
    <t>zvonek bytový</t>
  </si>
  <si>
    <t>1307359484</t>
  </si>
  <si>
    <t>220320233</t>
  </si>
  <si>
    <t>Montáž příslušenství zvonku tlačítka</t>
  </si>
  <si>
    <t>1003185345</t>
  </si>
  <si>
    <t>https://podminky.urs.cz/item/CS_URS_2022_02/220320233</t>
  </si>
  <si>
    <t>34531735-R.pol</t>
  </si>
  <si>
    <t>ovladač zvonkový tlačítkový - před bytem</t>
  </si>
  <si>
    <t>-682911994</t>
  </si>
  <si>
    <t>HZS2491</t>
  </si>
  <si>
    <t>Hodinové zúčtovací sazby profesí PSV zednické výpomoci a pomocné práce PSV dělník zednických výpomocí</t>
  </si>
  <si>
    <t>262144</t>
  </si>
  <si>
    <t>-703254449</t>
  </si>
  <si>
    <t>https://podminky.urs.cz/item/CS_URS_2022_02/HZS2491</t>
  </si>
  <si>
    <t>HZS3222</t>
  </si>
  <si>
    <t>Hodinové zúčtovací sazby montáží technologických zařízení na stavebních objektech montér slaboproudých zařízení odborný</t>
  </si>
  <si>
    <t>-1468542419</t>
  </si>
  <si>
    <t>https://podminky.urs.cz/item/CS_URS_2022_02/HZS3222</t>
  </si>
  <si>
    <t>HZS4211</t>
  </si>
  <si>
    <t>Hodinové zúčtovací sazby ostatních profesí revizní a kontrolní činnost revizní technik</t>
  </si>
  <si>
    <t>-1414958222</t>
  </si>
  <si>
    <t>https://podminky.urs.cz/item/CS_URS_2022_02/HZS4211</t>
  </si>
  <si>
    <t>SO 04 - Vzduchotechnika</t>
  </si>
  <si>
    <t xml:space="preserve">    751 - Vzduchotechnika</t>
  </si>
  <si>
    <t>751</t>
  </si>
  <si>
    <t>751111011</t>
  </si>
  <si>
    <t>Montáž ventilátoru axiálního nízkotlakého nástěnného základního, průměru do 100 mm</t>
  </si>
  <si>
    <t>-1048838403</t>
  </si>
  <si>
    <t>https://podminky.urs.cz/item/CS_URS_2022_02/751111011</t>
  </si>
  <si>
    <t>42914135</t>
  </si>
  <si>
    <t>ventilátor axiální stěnový skříň z plastu zpětná klapka a nastavitelný doběh IP44 25W D 125mm</t>
  </si>
  <si>
    <t>1312395731</t>
  </si>
  <si>
    <t>"DN 100" 1</t>
  </si>
  <si>
    <t>751510041</t>
  </si>
  <si>
    <t>Vzduchotechnické potrubí z pozinkovaného plechu kruhové, trouba spirálně vinutá bez příruby, průměru do 100 mm</t>
  </si>
  <si>
    <t>2114638253</t>
  </si>
  <si>
    <t>https://podminky.urs.cz/item/CS_URS_2022_02/751510041</t>
  </si>
  <si>
    <t>751510042</t>
  </si>
  <si>
    <t>Vzduchotechnické potrubí z pozinkovaného plechu kruhové, trouba spirálně vinutá bez příruby, průměru přes 100 do 200 mm</t>
  </si>
  <si>
    <t>996015260</t>
  </si>
  <si>
    <t>https://podminky.urs.cz/item/CS_URS_2022_02/751510042</t>
  </si>
  <si>
    <t>751511121</t>
  </si>
  <si>
    <t>Montáž potrubí plechového skupiny I kruhového s přírubou tloušťky plechu 0,6 mm, průměru do 100 mm</t>
  </si>
  <si>
    <t>-811008137</t>
  </si>
  <si>
    <t>https://podminky.urs.cz/item/CS_URS_2022_02/751511121</t>
  </si>
  <si>
    <t>42981955</t>
  </si>
  <si>
    <t>hadice ohebná z Al laminátu vyztužená drátem s tepelnou a zvukovou izolací, délka 10m, D 102mm</t>
  </si>
  <si>
    <t>437989232</t>
  </si>
  <si>
    <t>2*1,2 "Přepočtené koeficientem množství</t>
  </si>
  <si>
    <t>998751101</t>
  </si>
  <si>
    <t>Přesun hmot pro vzduchotechniku stanovený z hmotnosti přesunovaného materiálu vodorovná dopravní vzdálenost do 100 m v objektech výšky do 12 m</t>
  </si>
  <si>
    <t>1772281220</t>
  </si>
  <si>
    <t>https://podminky.urs.cz/item/CS_URS_2022_02/998751101</t>
  </si>
  <si>
    <t>998751181</t>
  </si>
  <si>
    <t>Přesun hmot pro vzduchotechniku stanovený z hmotnosti přesunovaného materiálu Příplatek k cenám za přesun prováděný bez použití mechanizace pro jakoukoliv výšku objektu</t>
  </si>
  <si>
    <t>-1636904690</t>
  </si>
  <si>
    <t>https://podminky.urs.cz/item/CS_URS_2022_02/998751181</t>
  </si>
  <si>
    <t>1680096441</t>
  </si>
  <si>
    <t>HZS3212</t>
  </si>
  <si>
    <t>Hodinové zúčtovací sazby montáží technologických zařízení na stavebních objektech montér vzduchotechniky odborný</t>
  </si>
  <si>
    <t>1421123942</t>
  </si>
  <si>
    <t>https://podminky.urs.cz/item/CS_URS_2022_02/HZS3212</t>
  </si>
  <si>
    <t>SO 98-98 - Všeobecný objekt</t>
  </si>
  <si>
    <t>VRN - Vedlejší rozpočtové náklady</t>
  </si>
  <si>
    <t>VRN</t>
  </si>
  <si>
    <t>Vedlejší rozpočtové náklady</t>
  </si>
  <si>
    <t>013254000</t>
  </si>
  <si>
    <t>Dokumentace skutečného provedení stavby</t>
  </si>
  <si>
    <t>kompl</t>
  </si>
  <si>
    <t>1024</t>
  </si>
  <si>
    <t>-749288212</t>
  </si>
  <si>
    <t>https://podminky.urs.cz/item/CS_URS_2022_02/013254000</t>
  </si>
  <si>
    <t>030001000</t>
  </si>
  <si>
    <t>Zařízení staveniště</t>
  </si>
  <si>
    <t>832524439</t>
  </si>
  <si>
    <t>https://podminky.urs.cz/item/CS_URS_2022_02/030001000</t>
  </si>
  <si>
    <t>035002000</t>
  </si>
  <si>
    <t>Pronájmy ploch, objektů</t>
  </si>
  <si>
    <t>-1493807453</t>
  </si>
  <si>
    <t>https://podminky.urs.cz/item/CS_URS_2022_02/035002000</t>
  </si>
  <si>
    <t>045002000</t>
  </si>
  <si>
    <t>Kompletační a koordinační činnost</t>
  </si>
  <si>
    <t>-1568249715</t>
  </si>
  <si>
    <t>https://podminky.urs.cz/item/CS_URS_2022_02/045002000</t>
  </si>
  <si>
    <t>SEZNAM FIGUR</t>
  </si>
  <si>
    <t>Výměra</t>
  </si>
  <si>
    <t xml:space="preserve"> E.2/ SO 01</t>
  </si>
  <si>
    <t>Použití figury:</t>
  </si>
  <si>
    <t>Montáž izolace tepelné spodem stropů lepením celoplošně rohoží, pásů, dílců, desek</t>
  </si>
  <si>
    <t>SDK podlaha z desek tl 2x12,5 mm sponkovaných a slepených</t>
  </si>
  <si>
    <t>SDK podlaha suchý podsyp tl. 10 mm</t>
  </si>
  <si>
    <t>Příplatek k SDK podlaze za každých další 10 mm tloušťky suchého podsypu</t>
  </si>
  <si>
    <t>Lepení lamel a čtverců z vinylu standardním lepidlem</t>
  </si>
  <si>
    <t>Montáž obvodových lišt lepením</t>
  </si>
  <si>
    <t>SDK podlaha z desek DFRIEH2 tl 2x12,5 mm</t>
  </si>
  <si>
    <t>SDK podlaha povrchová úprava hydroizolačním nátěrem tl 2 mm</t>
  </si>
  <si>
    <t>SDK podlaha povrchová úprava stěrkou tl 2 mm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</si>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</sst>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5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b/>
      <sz val="9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0" fillId="0" borderId="0" applyNumberFormat="0" applyFill="0" applyBorder="0" applyAlignment="0" applyProtection="0"/>
  </cellStyleXfs>
  <cellXfs count="40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4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4" borderId="8" xfId="0" applyFont="1" applyFill="1" applyBorder="1" applyAlignment="1" applyProtection="1">
      <alignment vertical="center"/>
    </xf>
    <xf numFmtId="0" fontId="21" fillId="4" borderId="9" xfId="0" applyFont="1" applyFill="1" applyBorder="1" applyAlignment="1" applyProtection="1">
      <alignment horizontal="center" vertical="center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22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9" fillId="0" borderId="15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7" fillId="0" borderId="15" xfId="0" applyNumberFormat="1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vertical="center"/>
    </xf>
    <xf numFmtId="166" fontId="27" fillId="0" borderId="0" xfId="0" applyNumberFormat="1" applyFont="1" applyBorder="1" applyAlignment="1" applyProtection="1">
      <alignment vertical="center"/>
    </xf>
    <xf numFmtId="4" fontId="27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8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5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6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166" fontId="1" fillId="0" borderId="21" xfId="0" applyNumberFormat="1" applyFont="1" applyBorder="1" applyAlignment="1" applyProtection="1">
      <alignment vertical="center"/>
    </xf>
    <xf numFmtId="4" fontId="1" fillId="0" borderId="22" xfId="0" applyNumberFormat="1" applyFont="1" applyBorder="1" applyAlignment="1" applyProtection="1">
      <alignment vertical="center"/>
    </xf>
    <xf numFmtId="0" fontId="3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3" fillId="0" borderId="13" xfId="0" applyNumberFormat="1" applyFont="1" applyBorder="1" applyAlignment="1" applyProtection="1"/>
    <xf numFmtId="166" fontId="33" fillId="0" borderId="14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3" xfId="0" applyFont="1" applyBorder="1" applyAlignment="1" applyProtection="1">
      <alignment horizontal="center" vertical="center"/>
    </xf>
    <xf numFmtId="49" fontId="21" fillId="0" borderId="23" xfId="0" applyNumberFormat="1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center" vertical="center" wrapText="1"/>
    </xf>
    <xf numFmtId="167" fontId="21" fillId="0" borderId="23" xfId="0" applyNumberFormat="1" applyFont="1" applyBorder="1" applyAlignment="1" applyProtection="1">
      <alignment vertical="center"/>
    </xf>
    <xf numFmtId="4" fontId="21" fillId="2" borderId="23" xfId="0" applyNumberFormat="1" applyFont="1" applyFill="1" applyBorder="1" applyAlignment="1" applyProtection="1">
      <alignment vertical="center"/>
      <protection locked="0"/>
    </xf>
    <xf numFmtId="4" fontId="21" fillId="0" borderId="23" xfId="0" applyNumberFormat="1" applyFont="1" applyBorder="1" applyAlignment="1" applyProtection="1">
      <alignment vertical="center"/>
    </xf>
    <xf numFmtId="0" fontId="22" fillId="2" borderId="15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6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7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8" fillId="0" borderId="23" xfId="0" applyFont="1" applyBorder="1" applyAlignment="1" applyProtection="1">
      <alignment horizontal="center" vertical="center"/>
    </xf>
    <xf numFmtId="49" fontId="38" fillId="0" borderId="23" xfId="0" applyNumberFormat="1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center" vertical="center" wrapText="1"/>
    </xf>
    <xf numFmtId="167" fontId="38" fillId="0" borderId="23" xfId="0" applyNumberFormat="1" applyFont="1" applyBorder="1" applyAlignment="1" applyProtection="1">
      <alignment vertical="center"/>
    </xf>
    <xf numFmtId="4" fontId="38" fillId="2" borderId="23" xfId="0" applyNumberFormat="1" applyFont="1" applyFill="1" applyBorder="1" applyAlignment="1" applyProtection="1">
      <alignment vertical="center"/>
      <protection locked="0"/>
    </xf>
    <xf numFmtId="4" fontId="38" fillId="0" borderId="23" xfId="0" applyNumberFormat="1" applyFont="1" applyBorder="1" applyAlignment="1" applyProtection="1">
      <alignment vertical="center"/>
    </xf>
    <xf numFmtId="0" fontId="39" fillId="0" borderId="4" xfId="0" applyFont="1" applyBorder="1" applyAlignment="1">
      <alignment vertical="center"/>
    </xf>
    <xf numFmtId="0" fontId="38" fillId="2" borderId="15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 applyProtection="1">
      <alignment horizontal="center" vertical="center"/>
    </xf>
    <xf numFmtId="0" fontId="22" fillId="2" borderId="20" xfId="0" applyFont="1" applyFill="1" applyBorder="1" applyAlignment="1" applyProtection="1">
      <alignment horizontal="left" vertical="center"/>
      <protection locked="0"/>
    </xf>
    <xf numFmtId="0" fontId="22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22" fillId="0" borderId="21" xfId="0" applyNumberFormat="1" applyFont="1" applyBorder="1" applyAlignment="1" applyProtection="1">
      <alignment vertical="center"/>
    </xf>
    <xf numFmtId="166" fontId="22" fillId="0" borderId="22" xfId="0" applyNumberFormat="1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0" fillId="0" borderId="4" xfId="0" applyFont="1" applyBorder="1" applyAlignment="1">
      <alignment horizontal="center" vertical="center" wrapText="1"/>
    </xf>
    <xf numFmtId="0" fontId="21" fillId="4" borderId="17" xfId="0" applyFont="1" applyFill="1" applyBorder="1" applyAlignment="1">
      <alignment horizontal="center" vertical="center" wrapText="1"/>
    </xf>
    <xf numFmtId="0" fontId="21" fillId="4" borderId="18" xfId="0" applyFont="1" applyFill="1" applyBorder="1" applyAlignment="1">
      <alignment horizontal="center" vertical="center" wrapText="1"/>
    </xf>
    <xf numFmtId="0" fontId="21" fillId="4" borderId="19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0" fillId="0" borderId="17" xfId="0" applyFont="1" applyBorder="1" applyAlignment="1">
      <alignment horizontal="left" vertical="center" wrapText="1"/>
    </xf>
    <xf numFmtId="0" fontId="40" fillId="0" borderId="23" xfId="0" applyFont="1" applyBorder="1" applyAlignment="1">
      <alignment horizontal="left" vertical="center" wrapText="1"/>
    </xf>
    <xf numFmtId="0" fontId="40" fillId="0" borderId="23" xfId="0" applyFont="1" applyBorder="1" applyAlignment="1">
      <alignment horizontal="left" vertical="center"/>
    </xf>
    <xf numFmtId="167" fontId="40" fillId="0" borderId="19" xfId="0" applyNumberFormat="1" applyFont="1" applyBorder="1" applyAlignment="1">
      <alignment vertical="center"/>
    </xf>
    <xf numFmtId="0" fontId="34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0" fillId="0" borderId="0" xfId="0" applyAlignment="1">
      <alignment vertical="top"/>
    </xf>
    <xf numFmtId="0" fontId="41" fillId="0" borderId="24" xfId="0" applyFont="1" applyBorder="1" applyAlignment="1">
      <alignment vertical="center" wrapText="1"/>
    </xf>
    <xf numFmtId="0" fontId="41" fillId="0" borderId="25" xfId="0" applyFont="1" applyBorder="1" applyAlignment="1">
      <alignment vertical="center" wrapText="1"/>
    </xf>
    <xf numFmtId="0" fontId="41" fillId="0" borderId="26" xfId="0" applyFont="1" applyBorder="1" applyAlignment="1">
      <alignment vertical="center" wrapText="1"/>
    </xf>
    <xf numFmtId="0" fontId="41" fillId="0" borderId="27" xfId="0" applyFont="1" applyBorder="1" applyAlignment="1">
      <alignment horizontal="center" vertical="center" wrapText="1"/>
    </xf>
    <xf numFmtId="0" fontId="41" fillId="0" borderId="28" xfId="0" applyFont="1" applyBorder="1" applyAlignment="1">
      <alignment horizontal="center" vertical="center" wrapText="1"/>
    </xf>
    <xf numFmtId="0" fontId="41" fillId="0" borderId="27" xfId="0" applyFont="1" applyBorder="1" applyAlignment="1">
      <alignment vertical="center" wrapText="1"/>
    </xf>
    <xf numFmtId="0" fontId="41" fillId="0" borderId="28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5" fillId="0" borderId="27" xfId="0" applyFont="1" applyBorder="1" applyAlignment="1">
      <alignment vertical="center" wrapText="1"/>
    </xf>
    <xf numFmtId="0" fontId="44" fillId="0" borderId="1" xfId="0" applyFont="1" applyBorder="1" applyAlignment="1">
      <alignment vertical="center" wrapText="1"/>
    </xf>
    <xf numFmtId="0" fontId="44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vertical="center"/>
    </xf>
    <xf numFmtId="49" fontId="44" fillId="0" borderId="1" xfId="0" applyNumberFormat="1" applyFont="1" applyBorder="1" applyAlignment="1">
      <alignment vertical="center" wrapText="1"/>
    </xf>
    <xf numFmtId="0" fontId="41" fillId="0" borderId="30" xfId="0" applyFont="1" applyBorder="1" applyAlignment="1">
      <alignment vertical="center" wrapText="1"/>
    </xf>
    <xf numFmtId="0" fontId="46" fillId="0" borderId="29" xfId="0" applyFont="1" applyBorder="1" applyAlignment="1">
      <alignment vertical="center" wrapText="1"/>
    </xf>
    <xf numFmtId="0" fontId="41" fillId="0" borderId="31" xfId="0" applyFont="1" applyBorder="1" applyAlignment="1">
      <alignment vertical="center" wrapText="1"/>
    </xf>
    <xf numFmtId="0" fontId="41" fillId="0" borderId="1" xfId="0" applyFont="1" applyBorder="1" applyAlignment="1">
      <alignment vertical="top"/>
    </xf>
    <xf numFmtId="0" fontId="41" fillId="0" borderId="0" xfId="0" applyFont="1" applyAlignment="1">
      <alignment vertical="top"/>
    </xf>
    <xf numFmtId="0" fontId="41" fillId="0" borderId="24" xfId="0" applyFont="1" applyBorder="1" applyAlignment="1">
      <alignment horizontal="left" vertical="center"/>
    </xf>
    <xf numFmtId="0" fontId="41" fillId="0" borderId="25" xfId="0" applyFont="1" applyBorder="1" applyAlignment="1">
      <alignment horizontal="left" vertical="center"/>
    </xf>
    <xf numFmtId="0" fontId="41" fillId="0" borderId="26" xfId="0" applyFont="1" applyBorder="1" applyAlignment="1">
      <alignment horizontal="left" vertical="center"/>
    </xf>
    <xf numFmtId="0" fontId="41" fillId="0" borderId="27" xfId="0" applyFont="1" applyBorder="1" applyAlignment="1">
      <alignment horizontal="left" vertical="center"/>
    </xf>
    <xf numFmtId="0" fontId="41" fillId="0" borderId="28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7" fillId="0" borderId="0" xfId="0" applyFont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43" fillId="0" borderId="29" xfId="0" applyFont="1" applyBorder="1" applyAlignment="1">
      <alignment horizontal="center" vertical="center"/>
    </xf>
    <xf numFmtId="0" fontId="47" fillId="0" borderId="29" xfId="0" applyFont="1" applyBorder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4" fillId="0" borderId="0" xfId="0" applyFont="1" applyAlignment="1">
      <alignment horizontal="left" vertical="center"/>
    </xf>
    <xf numFmtId="0" fontId="45" fillId="0" borderId="27" xfId="0" applyFont="1" applyBorder="1" applyAlignment="1">
      <alignment horizontal="left" vertical="center"/>
    </xf>
    <xf numFmtId="0" fontId="44" fillId="0" borderId="1" xfId="0" applyFont="1" applyFill="1" applyBorder="1" applyAlignment="1">
      <alignment horizontal="left" vertical="center"/>
    </xf>
    <xf numFmtId="0" fontId="44" fillId="0" borderId="1" xfId="0" applyFont="1" applyFill="1" applyBorder="1" applyAlignment="1">
      <alignment horizontal="center" vertical="center"/>
    </xf>
    <xf numFmtId="0" fontId="41" fillId="0" borderId="30" xfId="0" applyFont="1" applyBorder="1" applyAlignment="1">
      <alignment horizontal="left" vertical="center"/>
    </xf>
    <xf numFmtId="0" fontId="46" fillId="0" borderId="29" xfId="0" applyFont="1" applyBorder="1" applyAlignment="1">
      <alignment horizontal="left" vertical="center"/>
    </xf>
    <xf numFmtId="0" fontId="41" fillId="0" borderId="3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center" vertical="center" wrapText="1"/>
    </xf>
    <xf numFmtId="0" fontId="41" fillId="0" borderId="24" xfId="0" applyFont="1" applyBorder="1" applyAlignment="1">
      <alignment horizontal="left" vertical="center" wrapText="1"/>
    </xf>
    <xf numFmtId="0" fontId="41" fillId="0" borderId="25" xfId="0" applyFont="1" applyBorder="1" applyAlignment="1">
      <alignment horizontal="left" vertical="center" wrapText="1"/>
    </xf>
    <xf numFmtId="0" fontId="41" fillId="0" borderId="26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 wrapText="1"/>
    </xf>
    <xf numFmtId="0" fontId="47" fillId="0" borderId="27" xfId="0" applyFont="1" applyBorder="1" applyAlignment="1">
      <alignment horizontal="left" vertical="center" wrapText="1"/>
    </xf>
    <xf numFmtId="0" fontId="47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/>
    </xf>
    <xf numFmtId="0" fontId="45" fillId="0" borderId="28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/>
    </xf>
    <xf numFmtId="0" fontId="45" fillId="0" borderId="30" xfId="0" applyFont="1" applyBorder="1" applyAlignment="1">
      <alignment horizontal="left" vertical="center" wrapText="1"/>
    </xf>
    <xf numFmtId="0" fontId="45" fillId="0" borderId="29" xfId="0" applyFont="1" applyBorder="1" applyAlignment="1">
      <alignment horizontal="left" vertical="center" wrapText="1"/>
    </xf>
    <xf numFmtId="0" fontId="45" fillId="0" borderId="3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top"/>
    </xf>
    <xf numFmtId="0" fontId="44" fillId="0" borderId="1" xfId="0" applyFont="1" applyBorder="1" applyAlignment="1">
      <alignment horizontal="center" vertical="top"/>
    </xf>
    <xf numFmtId="0" fontId="45" fillId="0" borderId="30" xfId="0" applyFont="1" applyBorder="1" applyAlignment="1">
      <alignment horizontal="left" vertical="center"/>
    </xf>
    <xf numFmtId="0" fontId="45" fillId="0" borderId="31" xfId="0" applyFont="1" applyBorder="1" applyAlignment="1">
      <alignment horizontal="left" vertical="center"/>
    </xf>
    <xf numFmtId="0" fontId="45" fillId="0" borderId="1" xfId="0" applyFont="1" applyBorder="1" applyAlignment="1">
      <alignment horizontal="center" vertical="center"/>
    </xf>
    <xf numFmtId="0" fontId="47" fillId="0" borderId="0" xfId="0" applyFont="1" applyAlignment="1">
      <alignment vertical="center"/>
    </xf>
    <xf numFmtId="0" fontId="43" fillId="0" borderId="1" xfId="0" applyFont="1" applyBorder="1" applyAlignment="1">
      <alignment vertical="center"/>
    </xf>
    <xf numFmtId="0" fontId="47" fillId="0" borderId="29" xfId="0" applyFont="1" applyBorder="1" applyAlignment="1">
      <alignment vertical="center"/>
    </xf>
    <xf numFmtId="0" fontId="43" fillId="0" borderId="29" xfId="0" applyFont="1" applyBorder="1" applyAlignment="1">
      <alignment vertical="center"/>
    </xf>
    <xf numFmtId="0" fontId="44" fillId="0" borderId="1" xfId="0" applyFont="1" applyBorder="1" applyAlignment="1">
      <alignment vertical="top"/>
    </xf>
    <xf numFmtId="49" fontId="44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3" fillId="0" borderId="29" xfId="0" applyFont="1" applyBorder="1" applyAlignment="1">
      <alignment horizontal="left"/>
    </xf>
    <xf numFmtId="0" fontId="47" fillId="0" borderId="29" xfId="0" applyFont="1" applyBorder="1" applyAlignment="1"/>
    <xf numFmtId="0" fontId="41" fillId="0" borderId="27" xfId="0" applyFont="1" applyBorder="1" applyAlignment="1">
      <alignment vertical="top"/>
    </xf>
    <xf numFmtId="0" fontId="41" fillId="0" borderId="28" xfId="0" applyFont="1" applyBorder="1" applyAlignment="1">
      <alignment vertical="top"/>
    </xf>
    <xf numFmtId="0" fontId="41" fillId="0" borderId="30" xfId="0" applyFont="1" applyBorder="1" applyAlignment="1">
      <alignment vertical="top"/>
    </xf>
    <xf numFmtId="0" fontId="41" fillId="0" borderId="29" xfId="0" applyFont="1" applyBorder="1" applyAlignment="1">
      <alignment vertical="top"/>
    </xf>
    <xf numFmtId="0" fontId="41" fillId="0" borderId="31" xfId="0" applyFont="1" applyBorder="1" applyAlignment="1">
      <alignment vertical="top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19" fillId="0" borderId="12" xfId="0" applyFont="1" applyBorder="1" applyAlignment="1">
      <alignment horizontal="center" vertical="center"/>
    </xf>
    <xf numFmtId="0" fontId="19" fillId="0" borderId="13" xfId="0" applyFont="1" applyBorder="1" applyAlignment="1">
      <alignment horizontal="left" vertical="center"/>
    </xf>
    <xf numFmtId="0" fontId="20" fillId="0" borderId="15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20" fillId="0" borderId="15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left" vertical="center"/>
    </xf>
    <xf numFmtId="0" fontId="21" fillId="4" borderId="8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center" vertical="center"/>
    </xf>
    <xf numFmtId="4" fontId="26" fillId="0" borderId="0" xfId="0" applyNumberFormat="1" applyFont="1" applyAlignment="1" applyProtection="1">
      <alignment horizontal="right" vertical="center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29" fillId="0" borderId="0" xfId="0" applyFont="1" applyAlignment="1" applyProtection="1">
      <alignment horizontal="left" vertical="center" wrapText="1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7" fillId="0" borderId="6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8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left"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3" fillId="0" borderId="0" xfId="0" applyFont="1" applyAlignment="1">
      <alignment horizontal="left" vertical="top" wrapText="1"/>
    </xf>
    <xf numFmtId="0" fontId="42" fillId="0" borderId="1" xfId="0" applyFont="1" applyBorder="1" applyAlignment="1">
      <alignment horizontal="center" vertical="center"/>
    </xf>
    <xf numFmtId="0" fontId="42" fillId="0" borderId="1" xfId="0" applyFont="1" applyBorder="1" applyAlignment="1">
      <alignment horizontal="center" vertical="center" wrapText="1"/>
    </xf>
    <xf numFmtId="0" fontId="43" fillId="0" borderId="29" xfId="0" applyFont="1" applyBorder="1" applyAlignment="1">
      <alignment horizontal="left"/>
    </xf>
    <xf numFmtId="0" fontId="44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top"/>
    </xf>
    <xf numFmtId="0" fontId="44" fillId="0" borderId="1" xfId="0" applyFont="1" applyBorder="1" applyAlignment="1">
      <alignment horizontal="left" vertical="center" wrapText="1"/>
    </xf>
    <xf numFmtId="0" fontId="43" fillId="0" borderId="29" xfId="0" applyFont="1" applyBorder="1" applyAlignment="1">
      <alignment horizontal="left" wrapText="1"/>
    </xf>
    <xf numFmtId="49" fontId="44" fillId="0" borderId="1" xfId="0" applyNumberFormat="1" applyFont="1" applyBorder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2_02/949101111" TargetMode="External"/><Relationship Id="rId18" Type="http://schemas.openxmlformats.org/officeDocument/2006/relationships/hyperlink" Target="https://podminky.urs.cz/item/CS_URS_2022_02/968072455" TargetMode="External"/><Relationship Id="rId26" Type="http://schemas.openxmlformats.org/officeDocument/2006/relationships/hyperlink" Target="https://podminky.urs.cz/item/CS_URS_2022_02/997013631" TargetMode="External"/><Relationship Id="rId39" Type="http://schemas.openxmlformats.org/officeDocument/2006/relationships/hyperlink" Target="https://podminky.urs.cz/item/CS_URS_2022_02/763158115" TargetMode="External"/><Relationship Id="rId21" Type="http://schemas.openxmlformats.org/officeDocument/2006/relationships/hyperlink" Target="https://podminky.urs.cz/item/CS_URS_2022_02/978013191" TargetMode="External"/><Relationship Id="rId34" Type="http://schemas.openxmlformats.org/officeDocument/2006/relationships/hyperlink" Target="https://podminky.urs.cz/item/CS_URS_2022_02/763131421" TargetMode="External"/><Relationship Id="rId42" Type="http://schemas.openxmlformats.org/officeDocument/2006/relationships/hyperlink" Target="https://podminky.urs.cz/item/CS_URS_2022_02/763158122" TargetMode="External"/><Relationship Id="rId47" Type="http://schemas.openxmlformats.org/officeDocument/2006/relationships/hyperlink" Target="https://podminky.urs.cz/item/CS_URS_2022_02/766660356" TargetMode="External"/><Relationship Id="rId50" Type="http://schemas.openxmlformats.org/officeDocument/2006/relationships/hyperlink" Target="https://podminky.urs.cz/item/CS_URS_2022_02/766695213" TargetMode="External"/><Relationship Id="rId55" Type="http://schemas.openxmlformats.org/officeDocument/2006/relationships/hyperlink" Target="https://podminky.urs.cz/item/CS_URS_2022_02/998767181" TargetMode="External"/><Relationship Id="rId63" Type="http://schemas.openxmlformats.org/officeDocument/2006/relationships/hyperlink" Target="https://podminky.urs.cz/item/CS_URS_2022_02/781121011" TargetMode="External"/><Relationship Id="rId68" Type="http://schemas.openxmlformats.org/officeDocument/2006/relationships/hyperlink" Target="https://podminky.urs.cz/item/CS_URS_2022_02/781131264" TargetMode="External"/><Relationship Id="rId7" Type="http://schemas.openxmlformats.org/officeDocument/2006/relationships/hyperlink" Target="https://podminky.urs.cz/item/CS_URS_2022_02/346244381" TargetMode="External"/><Relationship Id="rId71" Type="http://schemas.openxmlformats.org/officeDocument/2006/relationships/hyperlink" Target="https://podminky.urs.cz/item/CS_URS_2022_02/998781181" TargetMode="External"/><Relationship Id="rId2" Type="http://schemas.openxmlformats.org/officeDocument/2006/relationships/hyperlink" Target="https://podminky.urs.cz/item/CS_URS_2022_02/317944321" TargetMode="External"/><Relationship Id="rId16" Type="http://schemas.openxmlformats.org/officeDocument/2006/relationships/hyperlink" Target="https://podminky.urs.cz/item/CS_URS_2022_02/965081213" TargetMode="External"/><Relationship Id="rId29" Type="http://schemas.openxmlformats.org/officeDocument/2006/relationships/hyperlink" Target="https://podminky.urs.cz/item/CS_URS_2022_02/713121211" TargetMode="External"/><Relationship Id="rId11" Type="http://schemas.openxmlformats.org/officeDocument/2006/relationships/hyperlink" Target="https://podminky.urs.cz/item/CS_URS_2022_02/642942611" TargetMode="External"/><Relationship Id="rId24" Type="http://schemas.openxmlformats.org/officeDocument/2006/relationships/hyperlink" Target="https://podminky.urs.cz/item/CS_URS_2022_02/997013501" TargetMode="External"/><Relationship Id="rId32" Type="http://schemas.openxmlformats.org/officeDocument/2006/relationships/hyperlink" Target="https://podminky.urs.cz/item/CS_URS_2022_02/762111811" TargetMode="External"/><Relationship Id="rId37" Type="http://schemas.openxmlformats.org/officeDocument/2006/relationships/hyperlink" Target="https://podminky.urs.cz/item/CS_URS_2022_02/763153401" TargetMode="External"/><Relationship Id="rId40" Type="http://schemas.openxmlformats.org/officeDocument/2006/relationships/hyperlink" Target="https://podminky.urs.cz/item/CS_URS_2022_02/763158118" TargetMode="External"/><Relationship Id="rId45" Type="http://schemas.openxmlformats.org/officeDocument/2006/relationships/hyperlink" Target="https://podminky.urs.cz/item/CS_URS_2022_02/766660001" TargetMode="External"/><Relationship Id="rId53" Type="http://schemas.openxmlformats.org/officeDocument/2006/relationships/hyperlink" Target="https://podminky.urs.cz/item/CS_URS_2022_02/767821112" TargetMode="External"/><Relationship Id="rId58" Type="http://schemas.openxmlformats.org/officeDocument/2006/relationships/hyperlink" Target="https://podminky.urs.cz/item/CS_URS_2022_02/776421111" TargetMode="External"/><Relationship Id="rId66" Type="http://schemas.openxmlformats.org/officeDocument/2006/relationships/hyperlink" Target="https://podminky.urs.cz/item/CS_URS_2022_02/781131241" TargetMode="External"/><Relationship Id="rId74" Type="http://schemas.openxmlformats.org/officeDocument/2006/relationships/hyperlink" Target="https://podminky.urs.cz/item/CS_URS_2022_02/784211101" TargetMode="External"/><Relationship Id="rId5" Type="http://schemas.openxmlformats.org/officeDocument/2006/relationships/hyperlink" Target="https://podminky.urs.cz/item/CS_URS_2022_02/342272235" TargetMode="External"/><Relationship Id="rId15" Type="http://schemas.openxmlformats.org/officeDocument/2006/relationships/hyperlink" Target="https://podminky.urs.cz/item/CS_URS_2022_02/965042141" TargetMode="External"/><Relationship Id="rId23" Type="http://schemas.openxmlformats.org/officeDocument/2006/relationships/hyperlink" Target="https://podminky.urs.cz/item/CS_URS_2022_02/997013213" TargetMode="External"/><Relationship Id="rId28" Type="http://schemas.openxmlformats.org/officeDocument/2006/relationships/hyperlink" Target="https://podminky.urs.cz/item/CS_URS_2022_02/713111127" TargetMode="External"/><Relationship Id="rId36" Type="http://schemas.openxmlformats.org/officeDocument/2006/relationships/hyperlink" Target="https://podminky.urs.cz/item/CS_URS_2022_02/763131751" TargetMode="External"/><Relationship Id="rId49" Type="http://schemas.openxmlformats.org/officeDocument/2006/relationships/hyperlink" Target="https://podminky.urs.cz/item/CS_URS_2022_02/766660735" TargetMode="External"/><Relationship Id="rId57" Type="http://schemas.openxmlformats.org/officeDocument/2006/relationships/hyperlink" Target="https://podminky.urs.cz/item/CS_URS_2022_02/776231111" TargetMode="External"/><Relationship Id="rId61" Type="http://schemas.openxmlformats.org/officeDocument/2006/relationships/hyperlink" Target="https://podminky.urs.cz/item/CS_URS_2022_02/998776181" TargetMode="External"/><Relationship Id="rId10" Type="http://schemas.openxmlformats.org/officeDocument/2006/relationships/hyperlink" Target="https://podminky.urs.cz/item/CS_URS_2022_02/612321141" TargetMode="External"/><Relationship Id="rId19" Type="http://schemas.openxmlformats.org/officeDocument/2006/relationships/hyperlink" Target="https://podminky.urs.cz/item/CS_URS_2022_02/974031664" TargetMode="External"/><Relationship Id="rId31" Type="http://schemas.openxmlformats.org/officeDocument/2006/relationships/hyperlink" Target="https://podminky.urs.cz/item/CS_URS_2022_02/998713181" TargetMode="External"/><Relationship Id="rId44" Type="http://schemas.openxmlformats.org/officeDocument/2006/relationships/hyperlink" Target="https://podminky.urs.cz/item/CS_URS_2022_02/998763381" TargetMode="External"/><Relationship Id="rId52" Type="http://schemas.openxmlformats.org/officeDocument/2006/relationships/hyperlink" Target="https://podminky.urs.cz/item/CS_URS_2022_02/998766181" TargetMode="External"/><Relationship Id="rId60" Type="http://schemas.openxmlformats.org/officeDocument/2006/relationships/hyperlink" Target="https://podminky.urs.cz/item/CS_URS_2022_02/998776102" TargetMode="External"/><Relationship Id="rId65" Type="http://schemas.openxmlformats.org/officeDocument/2006/relationships/hyperlink" Target="https://podminky.urs.cz/item/CS_URS_2022_02/781131232" TargetMode="External"/><Relationship Id="rId73" Type="http://schemas.openxmlformats.org/officeDocument/2006/relationships/hyperlink" Target="https://podminky.urs.cz/item/CS_URS_2022_02/784181121" TargetMode="External"/><Relationship Id="rId4" Type="http://schemas.openxmlformats.org/officeDocument/2006/relationships/hyperlink" Target="https://podminky.urs.cz/item/CS_URS_2022_02/340271021" TargetMode="External"/><Relationship Id="rId9" Type="http://schemas.openxmlformats.org/officeDocument/2006/relationships/hyperlink" Target="https://podminky.urs.cz/item/CS_URS_2022_02/612311111" TargetMode="External"/><Relationship Id="rId14" Type="http://schemas.openxmlformats.org/officeDocument/2006/relationships/hyperlink" Target="https://podminky.urs.cz/item/CS_URS_2022_02/952901111" TargetMode="External"/><Relationship Id="rId22" Type="http://schemas.openxmlformats.org/officeDocument/2006/relationships/hyperlink" Target="https://podminky.urs.cz/item/CS_URS_2022_02/978059541" TargetMode="External"/><Relationship Id="rId27" Type="http://schemas.openxmlformats.org/officeDocument/2006/relationships/hyperlink" Target="https://podminky.urs.cz/item/CS_URS_2022_02/998017002" TargetMode="External"/><Relationship Id="rId30" Type="http://schemas.openxmlformats.org/officeDocument/2006/relationships/hyperlink" Target="https://podminky.urs.cz/item/CS_URS_2022_02/998713102" TargetMode="External"/><Relationship Id="rId35" Type="http://schemas.openxmlformats.org/officeDocument/2006/relationships/hyperlink" Target="https://podminky.urs.cz/item/CS_URS_2022_02/763131461" TargetMode="External"/><Relationship Id="rId43" Type="http://schemas.openxmlformats.org/officeDocument/2006/relationships/hyperlink" Target="https://podminky.urs.cz/item/CS_URS_2022_02/998763302" TargetMode="External"/><Relationship Id="rId48" Type="http://schemas.openxmlformats.org/officeDocument/2006/relationships/hyperlink" Target="https://podminky.urs.cz/item/CS_URS_2022_02/766660729" TargetMode="External"/><Relationship Id="rId56" Type="http://schemas.openxmlformats.org/officeDocument/2006/relationships/hyperlink" Target="https://podminky.urs.cz/item/CS_URS_2022_02/775511810" TargetMode="External"/><Relationship Id="rId64" Type="http://schemas.openxmlformats.org/officeDocument/2006/relationships/hyperlink" Target="https://podminky.urs.cz/item/CS_URS_2022_02/781131112" TargetMode="External"/><Relationship Id="rId69" Type="http://schemas.openxmlformats.org/officeDocument/2006/relationships/hyperlink" Target="https://podminky.urs.cz/item/CS_URS_2022_02/781474112" TargetMode="External"/><Relationship Id="rId8" Type="http://schemas.openxmlformats.org/officeDocument/2006/relationships/hyperlink" Target="https://podminky.urs.cz/item/CS_URS_2022_02/612131100" TargetMode="External"/><Relationship Id="rId51" Type="http://schemas.openxmlformats.org/officeDocument/2006/relationships/hyperlink" Target="https://podminky.urs.cz/item/CS_URS_2022_02/998766102" TargetMode="External"/><Relationship Id="rId72" Type="http://schemas.openxmlformats.org/officeDocument/2006/relationships/hyperlink" Target="https://podminky.urs.cz/item/CS_URS_2022_02/784111001" TargetMode="External"/><Relationship Id="rId3" Type="http://schemas.openxmlformats.org/officeDocument/2006/relationships/hyperlink" Target="https://podminky.urs.cz/item/CS_URS_2022_02/317944323" TargetMode="External"/><Relationship Id="rId12" Type="http://schemas.openxmlformats.org/officeDocument/2006/relationships/hyperlink" Target="https://podminky.urs.cz/item/CS_URS_2022_02/642945111" TargetMode="External"/><Relationship Id="rId17" Type="http://schemas.openxmlformats.org/officeDocument/2006/relationships/hyperlink" Target="https://podminky.urs.cz/item/CS_URS_2022_02/971033651" TargetMode="External"/><Relationship Id="rId25" Type="http://schemas.openxmlformats.org/officeDocument/2006/relationships/hyperlink" Target="https://podminky.urs.cz/item/CS_URS_2022_02/997013509" TargetMode="External"/><Relationship Id="rId33" Type="http://schemas.openxmlformats.org/officeDocument/2006/relationships/hyperlink" Target="https://podminky.urs.cz/item/CS_URS_2022_02/762841812" TargetMode="External"/><Relationship Id="rId38" Type="http://schemas.openxmlformats.org/officeDocument/2006/relationships/hyperlink" Target="https://podminky.urs.cz/item/CS_URS_2022_02/763153411" TargetMode="External"/><Relationship Id="rId46" Type="http://schemas.openxmlformats.org/officeDocument/2006/relationships/hyperlink" Target="https://podminky.urs.cz/item/CS_URS_2022_02/766660041" TargetMode="External"/><Relationship Id="rId59" Type="http://schemas.openxmlformats.org/officeDocument/2006/relationships/hyperlink" Target="https://podminky.urs.cz/item/CS_URS_2022_02/776421312" TargetMode="External"/><Relationship Id="rId67" Type="http://schemas.openxmlformats.org/officeDocument/2006/relationships/hyperlink" Target="https://podminky.urs.cz/item/CS_URS_2022_02/781131242" TargetMode="External"/><Relationship Id="rId20" Type="http://schemas.openxmlformats.org/officeDocument/2006/relationships/hyperlink" Target="https://podminky.urs.cz/item/CS_URS_2022_02/974031666" TargetMode="External"/><Relationship Id="rId41" Type="http://schemas.openxmlformats.org/officeDocument/2006/relationships/hyperlink" Target="https://podminky.urs.cz/item/CS_URS_2022_02/763158121" TargetMode="External"/><Relationship Id="rId54" Type="http://schemas.openxmlformats.org/officeDocument/2006/relationships/hyperlink" Target="https://podminky.urs.cz/item/CS_URS_2022_02/998767102" TargetMode="External"/><Relationship Id="rId62" Type="http://schemas.openxmlformats.org/officeDocument/2006/relationships/hyperlink" Target="https://podminky.urs.cz/item/CS_URS_2022_02/781111011" TargetMode="External"/><Relationship Id="rId70" Type="http://schemas.openxmlformats.org/officeDocument/2006/relationships/hyperlink" Target="https://podminky.urs.cz/item/CS_URS_2022_02/998781102" TargetMode="External"/><Relationship Id="rId75" Type="http://schemas.openxmlformats.org/officeDocument/2006/relationships/drawing" Target="../drawings/drawing2.xml"/><Relationship Id="rId1" Type="http://schemas.openxmlformats.org/officeDocument/2006/relationships/hyperlink" Target="https://podminky.urs.cz/item/CS_URS_2022_02/310279842" TargetMode="External"/><Relationship Id="rId6" Type="http://schemas.openxmlformats.org/officeDocument/2006/relationships/hyperlink" Target="https://podminky.urs.cz/item/CS_URS_2022_02/342291121" TargetMode="External"/></Relationships>
</file>

<file path=xl/worksheets/_rels/sheet3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2_02/721194109" TargetMode="External"/><Relationship Id="rId18" Type="http://schemas.openxmlformats.org/officeDocument/2006/relationships/hyperlink" Target="https://podminky.urs.cz/item/CS_URS_2022_02/722175001" TargetMode="External"/><Relationship Id="rId26" Type="http://schemas.openxmlformats.org/officeDocument/2006/relationships/hyperlink" Target="https://podminky.urs.cz/item/CS_URS_2022_02/722230102" TargetMode="External"/><Relationship Id="rId39" Type="http://schemas.openxmlformats.org/officeDocument/2006/relationships/hyperlink" Target="https://podminky.urs.cz/item/CS_URS_2022_02/725310823" TargetMode="External"/><Relationship Id="rId21" Type="http://schemas.openxmlformats.org/officeDocument/2006/relationships/hyperlink" Target="https://podminky.urs.cz/item/CS_URS_2022_02/722181231" TargetMode="External"/><Relationship Id="rId34" Type="http://schemas.openxmlformats.org/officeDocument/2006/relationships/hyperlink" Target="https://podminky.urs.cz/item/CS_URS_2022_02/725119125" TargetMode="External"/><Relationship Id="rId42" Type="http://schemas.openxmlformats.org/officeDocument/2006/relationships/hyperlink" Target="https://podminky.urs.cz/item/CS_URS_2022_02/725829131" TargetMode="External"/><Relationship Id="rId47" Type="http://schemas.openxmlformats.org/officeDocument/2006/relationships/hyperlink" Target="https://podminky.urs.cz/item/CS_URS_2022_02/725869203" TargetMode="External"/><Relationship Id="rId50" Type="http://schemas.openxmlformats.org/officeDocument/2006/relationships/hyperlink" Target="https://podminky.urs.cz/item/CS_URS_2022_02/726131041" TargetMode="External"/><Relationship Id="rId55" Type="http://schemas.openxmlformats.org/officeDocument/2006/relationships/drawing" Target="../drawings/drawing3.xml"/><Relationship Id="rId7" Type="http://schemas.openxmlformats.org/officeDocument/2006/relationships/hyperlink" Target="https://podminky.urs.cz/item/CS_URS_2022_02/721174042" TargetMode="External"/><Relationship Id="rId12" Type="http://schemas.openxmlformats.org/officeDocument/2006/relationships/hyperlink" Target="https://podminky.urs.cz/item/CS_URS_2022_02/721194105" TargetMode="External"/><Relationship Id="rId17" Type="http://schemas.openxmlformats.org/officeDocument/2006/relationships/hyperlink" Target="https://podminky.urs.cz/item/CS_URS_2022_02/722130801" TargetMode="External"/><Relationship Id="rId25" Type="http://schemas.openxmlformats.org/officeDocument/2006/relationships/hyperlink" Target="https://podminky.urs.cz/item/CS_URS_2022_02/722220161" TargetMode="External"/><Relationship Id="rId33" Type="http://schemas.openxmlformats.org/officeDocument/2006/relationships/hyperlink" Target="https://podminky.urs.cz/item/CS_URS_2022_02/725110814" TargetMode="External"/><Relationship Id="rId38" Type="http://schemas.openxmlformats.org/officeDocument/2006/relationships/hyperlink" Target="https://podminky.urs.cz/item/CS_URS_2022_02/725243902" TargetMode="External"/><Relationship Id="rId46" Type="http://schemas.openxmlformats.org/officeDocument/2006/relationships/hyperlink" Target="https://podminky.urs.cz/item/CS_URS_2022_02/725865312" TargetMode="External"/><Relationship Id="rId2" Type="http://schemas.openxmlformats.org/officeDocument/2006/relationships/hyperlink" Target="https://podminky.urs.cz/item/CS_URS_2022_02/997013213" TargetMode="External"/><Relationship Id="rId16" Type="http://schemas.openxmlformats.org/officeDocument/2006/relationships/hyperlink" Target="https://podminky.urs.cz/item/CS_URS_2022_02/998721181" TargetMode="External"/><Relationship Id="rId20" Type="http://schemas.openxmlformats.org/officeDocument/2006/relationships/hyperlink" Target="https://podminky.urs.cz/item/CS_URS_2022_02/722175003" TargetMode="External"/><Relationship Id="rId29" Type="http://schemas.openxmlformats.org/officeDocument/2006/relationships/hyperlink" Target="https://podminky.urs.cz/item/CS_URS_2022_02/722290226" TargetMode="External"/><Relationship Id="rId41" Type="http://schemas.openxmlformats.org/officeDocument/2006/relationships/hyperlink" Target="https://podminky.urs.cz/item/CS_URS_2022_02/725821321" TargetMode="External"/><Relationship Id="rId54" Type="http://schemas.openxmlformats.org/officeDocument/2006/relationships/hyperlink" Target="https://podminky.urs.cz/item/CS_URS_2022_02/HZS4232" TargetMode="External"/><Relationship Id="rId1" Type="http://schemas.openxmlformats.org/officeDocument/2006/relationships/hyperlink" Target="https://podminky.urs.cz/item/CS_URS_2022_02/974031153" TargetMode="External"/><Relationship Id="rId6" Type="http://schemas.openxmlformats.org/officeDocument/2006/relationships/hyperlink" Target="https://podminky.urs.cz/item/CS_URS_2022_02/721171808" TargetMode="External"/><Relationship Id="rId11" Type="http://schemas.openxmlformats.org/officeDocument/2006/relationships/hyperlink" Target="https://podminky.urs.cz/item/CS_URS_2022_02/721194104" TargetMode="External"/><Relationship Id="rId24" Type="http://schemas.openxmlformats.org/officeDocument/2006/relationships/hyperlink" Target="https://podminky.urs.cz/item/CS_URS_2022_02/722220151" TargetMode="External"/><Relationship Id="rId32" Type="http://schemas.openxmlformats.org/officeDocument/2006/relationships/hyperlink" Target="https://podminky.urs.cz/item/CS_URS_2022_02/721226512" TargetMode="External"/><Relationship Id="rId37" Type="http://schemas.openxmlformats.org/officeDocument/2006/relationships/hyperlink" Target="https://podminky.urs.cz/item/CS_URS_2022_02/725220841" TargetMode="External"/><Relationship Id="rId40" Type="http://schemas.openxmlformats.org/officeDocument/2006/relationships/hyperlink" Target="https://podminky.urs.cz/item/CS_URS_2022_02/725820801.1" TargetMode="External"/><Relationship Id="rId45" Type="http://schemas.openxmlformats.org/officeDocument/2006/relationships/hyperlink" Target="https://podminky.urs.cz/item/CS_URS_2022_02/725861102" TargetMode="External"/><Relationship Id="rId53" Type="http://schemas.openxmlformats.org/officeDocument/2006/relationships/hyperlink" Target="https://podminky.urs.cz/item/CS_URS_2022_02/HZS2492" TargetMode="External"/><Relationship Id="rId5" Type="http://schemas.openxmlformats.org/officeDocument/2006/relationships/hyperlink" Target="https://podminky.urs.cz/item/CS_URS_2022_02/997013631" TargetMode="External"/><Relationship Id="rId15" Type="http://schemas.openxmlformats.org/officeDocument/2006/relationships/hyperlink" Target="https://podminky.urs.cz/item/CS_URS_2022_02/998721102" TargetMode="External"/><Relationship Id="rId23" Type="http://schemas.openxmlformats.org/officeDocument/2006/relationships/hyperlink" Target="https://podminky.urs.cz/item/CS_URS_2022_02/722190401" TargetMode="External"/><Relationship Id="rId28" Type="http://schemas.openxmlformats.org/officeDocument/2006/relationships/hyperlink" Target="https://podminky.urs.cz/item/CS_URS_2022_02/722262211" TargetMode="External"/><Relationship Id="rId36" Type="http://schemas.openxmlformats.org/officeDocument/2006/relationships/hyperlink" Target="https://podminky.urs.cz/item/CS_URS_2022_02/725219102" TargetMode="External"/><Relationship Id="rId49" Type="http://schemas.openxmlformats.org/officeDocument/2006/relationships/hyperlink" Target="https://podminky.urs.cz/item/CS_URS_2022_02/998725181" TargetMode="External"/><Relationship Id="rId10" Type="http://schemas.openxmlformats.org/officeDocument/2006/relationships/hyperlink" Target="https://podminky.urs.cz/item/CS_URS_2022_02/721174045" TargetMode="External"/><Relationship Id="rId19" Type="http://schemas.openxmlformats.org/officeDocument/2006/relationships/hyperlink" Target="https://podminky.urs.cz/item/CS_URS_2022_02/722175002" TargetMode="External"/><Relationship Id="rId31" Type="http://schemas.openxmlformats.org/officeDocument/2006/relationships/hyperlink" Target="https://podminky.urs.cz/item/CS_URS_2022_02/998722181" TargetMode="External"/><Relationship Id="rId44" Type="http://schemas.openxmlformats.org/officeDocument/2006/relationships/hyperlink" Target="https://podminky.urs.cz/item/CS_URS_2022_02/725860811.1" TargetMode="External"/><Relationship Id="rId52" Type="http://schemas.openxmlformats.org/officeDocument/2006/relationships/hyperlink" Target="https://podminky.urs.cz/item/CS_URS_2022_02/998726181" TargetMode="External"/><Relationship Id="rId4" Type="http://schemas.openxmlformats.org/officeDocument/2006/relationships/hyperlink" Target="https://podminky.urs.cz/item/CS_URS_2022_02/997013509" TargetMode="External"/><Relationship Id="rId9" Type="http://schemas.openxmlformats.org/officeDocument/2006/relationships/hyperlink" Target="https://podminky.urs.cz/item/CS_URS_2022_02/721174044" TargetMode="External"/><Relationship Id="rId14" Type="http://schemas.openxmlformats.org/officeDocument/2006/relationships/hyperlink" Target="https://podminky.urs.cz/item/CS_URS_2022_02/721290111" TargetMode="External"/><Relationship Id="rId22" Type="http://schemas.openxmlformats.org/officeDocument/2006/relationships/hyperlink" Target="https://podminky.urs.cz/item/CS_URS_2022_02/722181232" TargetMode="External"/><Relationship Id="rId27" Type="http://schemas.openxmlformats.org/officeDocument/2006/relationships/hyperlink" Target="https://podminky.urs.cz/item/CS_URS_2022_02/722232012" TargetMode="External"/><Relationship Id="rId30" Type="http://schemas.openxmlformats.org/officeDocument/2006/relationships/hyperlink" Target="https://podminky.urs.cz/item/CS_URS_2022_02/998722102" TargetMode="External"/><Relationship Id="rId35" Type="http://schemas.openxmlformats.org/officeDocument/2006/relationships/hyperlink" Target="https://podminky.urs.cz/item/CS_URS_2022_02/725210821.1" TargetMode="External"/><Relationship Id="rId43" Type="http://schemas.openxmlformats.org/officeDocument/2006/relationships/hyperlink" Target="https://podminky.urs.cz/item/CS_URS_2022_02/725841332" TargetMode="External"/><Relationship Id="rId48" Type="http://schemas.openxmlformats.org/officeDocument/2006/relationships/hyperlink" Target="https://podminky.urs.cz/item/CS_URS_2022_02/998725102" TargetMode="External"/><Relationship Id="rId8" Type="http://schemas.openxmlformats.org/officeDocument/2006/relationships/hyperlink" Target="https://podminky.urs.cz/item/CS_URS_2022_02/721174043" TargetMode="External"/><Relationship Id="rId51" Type="http://schemas.openxmlformats.org/officeDocument/2006/relationships/hyperlink" Target="https://podminky.urs.cz/item/CS_URS_2022_02/998726112" TargetMode="External"/><Relationship Id="rId3" Type="http://schemas.openxmlformats.org/officeDocument/2006/relationships/hyperlink" Target="https://podminky.urs.cz/item/CS_URS_2022_02/997013501" TargetMode="External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2_02/731810322" TargetMode="External"/><Relationship Id="rId13" Type="http://schemas.openxmlformats.org/officeDocument/2006/relationships/hyperlink" Target="https://podminky.urs.cz/item/CS_URS_2022_02/733222102" TargetMode="External"/><Relationship Id="rId18" Type="http://schemas.openxmlformats.org/officeDocument/2006/relationships/hyperlink" Target="https://podminky.urs.cz/item/CS_URS_2022_02/998733102" TargetMode="External"/><Relationship Id="rId26" Type="http://schemas.openxmlformats.org/officeDocument/2006/relationships/hyperlink" Target="https://podminky.urs.cz/item/CS_URS_2022_02/734291123" TargetMode="External"/><Relationship Id="rId39" Type="http://schemas.openxmlformats.org/officeDocument/2006/relationships/hyperlink" Target="https://podminky.urs.cz/item/CS_URS_2022_02/735164272" TargetMode="External"/><Relationship Id="rId3" Type="http://schemas.openxmlformats.org/officeDocument/2006/relationships/hyperlink" Target="https://podminky.urs.cz/item/CS_URS_2022_02/997013509" TargetMode="External"/><Relationship Id="rId21" Type="http://schemas.openxmlformats.org/officeDocument/2006/relationships/hyperlink" Target="https://podminky.urs.cz/item/CS_URS_2022_02/734222802" TargetMode="External"/><Relationship Id="rId34" Type="http://schemas.openxmlformats.org/officeDocument/2006/relationships/hyperlink" Target="https://podminky.urs.cz/item/CS_URS_2022_02/735152675" TargetMode="External"/><Relationship Id="rId42" Type="http://schemas.openxmlformats.org/officeDocument/2006/relationships/hyperlink" Target="https://podminky.urs.cz/item/CS_URS_2022_02/998735102" TargetMode="External"/><Relationship Id="rId7" Type="http://schemas.openxmlformats.org/officeDocument/2006/relationships/hyperlink" Target="https://podminky.urs.cz/item/CS_URS_2022_02/731391815" TargetMode="External"/><Relationship Id="rId12" Type="http://schemas.openxmlformats.org/officeDocument/2006/relationships/hyperlink" Target="https://podminky.urs.cz/item/CS_URS_2022_02/998731181" TargetMode="External"/><Relationship Id="rId17" Type="http://schemas.openxmlformats.org/officeDocument/2006/relationships/hyperlink" Target="https://podminky.urs.cz/item/CS_URS_2022_02/733811241" TargetMode="External"/><Relationship Id="rId25" Type="http://schemas.openxmlformats.org/officeDocument/2006/relationships/hyperlink" Target="https://podminky.urs.cz/item/CS_URS_2022_02/734261233" TargetMode="External"/><Relationship Id="rId33" Type="http://schemas.openxmlformats.org/officeDocument/2006/relationships/hyperlink" Target="https://podminky.urs.cz/item/CS_URS_2022_02/735152473" TargetMode="External"/><Relationship Id="rId38" Type="http://schemas.openxmlformats.org/officeDocument/2006/relationships/hyperlink" Target="https://podminky.urs.cz/item/CS_URS_2022_02/735159320" TargetMode="External"/><Relationship Id="rId46" Type="http://schemas.openxmlformats.org/officeDocument/2006/relationships/drawing" Target="../drawings/drawing4.xml"/><Relationship Id="rId2" Type="http://schemas.openxmlformats.org/officeDocument/2006/relationships/hyperlink" Target="https://podminky.urs.cz/item/CS_URS_2022_02/997013501" TargetMode="External"/><Relationship Id="rId16" Type="http://schemas.openxmlformats.org/officeDocument/2006/relationships/hyperlink" Target="https://podminky.urs.cz/item/CS_URS_2022_02/733291101" TargetMode="External"/><Relationship Id="rId20" Type="http://schemas.openxmlformats.org/officeDocument/2006/relationships/hyperlink" Target="https://podminky.urs.cz/item/CS_URS_2022_02/734221682" TargetMode="External"/><Relationship Id="rId29" Type="http://schemas.openxmlformats.org/officeDocument/2006/relationships/hyperlink" Target="https://podminky.urs.cz/item/CS_URS_2022_02/734209103" TargetMode="External"/><Relationship Id="rId41" Type="http://schemas.openxmlformats.org/officeDocument/2006/relationships/hyperlink" Target="https://podminky.urs.cz/item/CS_URS_2022_02/735890802" TargetMode="External"/><Relationship Id="rId1" Type="http://schemas.openxmlformats.org/officeDocument/2006/relationships/hyperlink" Target="https://podminky.urs.cz/item/CS_URS_2022_02/997013213" TargetMode="External"/><Relationship Id="rId6" Type="http://schemas.openxmlformats.org/officeDocument/2006/relationships/hyperlink" Target="https://podminky.urs.cz/item/CS_URS_2022_02/731244204" TargetMode="External"/><Relationship Id="rId11" Type="http://schemas.openxmlformats.org/officeDocument/2006/relationships/hyperlink" Target="https://podminky.urs.cz/item/CS_URS_2022_02/998731102" TargetMode="External"/><Relationship Id="rId24" Type="http://schemas.openxmlformats.org/officeDocument/2006/relationships/hyperlink" Target="https://podminky.urs.cz/item/CS_URS_2022_02/734261402.1" TargetMode="External"/><Relationship Id="rId32" Type="http://schemas.openxmlformats.org/officeDocument/2006/relationships/hyperlink" Target="https://podminky.urs.cz/item/CS_URS_2022_02/735151811" TargetMode="External"/><Relationship Id="rId37" Type="http://schemas.openxmlformats.org/officeDocument/2006/relationships/hyperlink" Target="https://podminky.urs.cz/item/CS_URS_2022_02/735159210" TargetMode="External"/><Relationship Id="rId40" Type="http://schemas.openxmlformats.org/officeDocument/2006/relationships/hyperlink" Target="https://podminky.urs.cz/item/CS_URS_2022_02/735291800" TargetMode="External"/><Relationship Id="rId45" Type="http://schemas.openxmlformats.org/officeDocument/2006/relationships/hyperlink" Target="https://podminky.urs.cz/item/CS_URS_2022_02/HZS4231" TargetMode="External"/><Relationship Id="rId5" Type="http://schemas.openxmlformats.org/officeDocument/2006/relationships/hyperlink" Target="https://podminky.urs.cz/item/CS_URS_2022_02/731200823" TargetMode="External"/><Relationship Id="rId15" Type="http://schemas.openxmlformats.org/officeDocument/2006/relationships/hyperlink" Target="https://podminky.urs.cz/item/CS_URS_2022_02/733222104" TargetMode="External"/><Relationship Id="rId23" Type="http://schemas.openxmlformats.org/officeDocument/2006/relationships/hyperlink" Target="https://podminky.urs.cz/item/CS_URS_2022_02/734291241" TargetMode="External"/><Relationship Id="rId28" Type="http://schemas.openxmlformats.org/officeDocument/2006/relationships/hyperlink" Target="https://podminky.urs.cz/item/CS_URS_2022_02/734209114" TargetMode="External"/><Relationship Id="rId36" Type="http://schemas.openxmlformats.org/officeDocument/2006/relationships/hyperlink" Target="https://podminky.urs.cz/item/CS_URS_2022_02/735152575" TargetMode="External"/><Relationship Id="rId10" Type="http://schemas.openxmlformats.org/officeDocument/2006/relationships/hyperlink" Target="https://podminky.urs.cz/item/CS_URS_2022_02/731244493" TargetMode="External"/><Relationship Id="rId19" Type="http://schemas.openxmlformats.org/officeDocument/2006/relationships/hyperlink" Target="https://podminky.urs.cz/item/CS_URS_2022_02/998733181" TargetMode="External"/><Relationship Id="rId31" Type="http://schemas.openxmlformats.org/officeDocument/2006/relationships/hyperlink" Target="https://podminky.urs.cz/item/CS_URS_2022_02/998734181" TargetMode="External"/><Relationship Id="rId44" Type="http://schemas.openxmlformats.org/officeDocument/2006/relationships/hyperlink" Target="https://podminky.urs.cz/item/CS_URS_2022_02/HZS2492" TargetMode="External"/><Relationship Id="rId4" Type="http://schemas.openxmlformats.org/officeDocument/2006/relationships/hyperlink" Target="https://podminky.urs.cz/item/CS_URS_2022_02/997013631" TargetMode="External"/><Relationship Id="rId9" Type="http://schemas.openxmlformats.org/officeDocument/2006/relationships/hyperlink" Target="https://podminky.urs.cz/item/CS_URS_2022_02/731890802" TargetMode="External"/><Relationship Id="rId14" Type="http://schemas.openxmlformats.org/officeDocument/2006/relationships/hyperlink" Target="https://podminky.urs.cz/item/CS_URS_2022_02/733222103" TargetMode="External"/><Relationship Id="rId22" Type="http://schemas.openxmlformats.org/officeDocument/2006/relationships/hyperlink" Target="https://podminky.urs.cz/item/CS_URS_2022_02/734261402" TargetMode="External"/><Relationship Id="rId27" Type="http://schemas.openxmlformats.org/officeDocument/2006/relationships/hyperlink" Target="https://podminky.urs.cz/item/CS_URS_2022_02/734292714" TargetMode="External"/><Relationship Id="rId30" Type="http://schemas.openxmlformats.org/officeDocument/2006/relationships/hyperlink" Target="https://podminky.urs.cz/item/CS_URS_2022_02/998734102" TargetMode="External"/><Relationship Id="rId35" Type="http://schemas.openxmlformats.org/officeDocument/2006/relationships/hyperlink" Target="https://podminky.urs.cz/item/CS_URS_2022_02/735152576" TargetMode="External"/><Relationship Id="rId43" Type="http://schemas.openxmlformats.org/officeDocument/2006/relationships/hyperlink" Target="https://podminky.urs.cz/item/CS_URS_2022_02/998735181" TargetMode="External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2_02/741310022" TargetMode="External"/><Relationship Id="rId13" Type="http://schemas.openxmlformats.org/officeDocument/2006/relationships/hyperlink" Target="https://podminky.urs.cz/item/CS_URS_2022_02/998741102" TargetMode="External"/><Relationship Id="rId18" Type="http://schemas.openxmlformats.org/officeDocument/2006/relationships/hyperlink" Target="https://podminky.urs.cz/item/CS_URS_2022_02/998742102" TargetMode="External"/><Relationship Id="rId26" Type="http://schemas.openxmlformats.org/officeDocument/2006/relationships/drawing" Target="../drawings/drawing5.xml"/><Relationship Id="rId3" Type="http://schemas.openxmlformats.org/officeDocument/2006/relationships/hyperlink" Target="https://podminky.urs.cz/item/CS_URS_2022_02/741122611" TargetMode="External"/><Relationship Id="rId21" Type="http://schemas.openxmlformats.org/officeDocument/2006/relationships/hyperlink" Target="https://podminky.urs.cz/item/CS_URS_2022_02/220320201" TargetMode="External"/><Relationship Id="rId7" Type="http://schemas.openxmlformats.org/officeDocument/2006/relationships/hyperlink" Target="https://podminky.urs.cz/item/CS_URS_2022_02/741310021" TargetMode="External"/><Relationship Id="rId12" Type="http://schemas.openxmlformats.org/officeDocument/2006/relationships/hyperlink" Target="https://podminky.urs.cz/item/CS_URS_2022_02/741370002" TargetMode="External"/><Relationship Id="rId17" Type="http://schemas.openxmlformats.org/officeDocument/2006/relationships/hyperlink" Target="https://podminky.urs.cz/item/CS_URS_2022_02/742230006" TargetMode="External"/><Relationship Id="rId25" Type="http://schemas.openxmlformats.org/officeDocument/2006/relationships/hyperlink" Target="https://podminky.urs.cz/item/CS_URS_2022_02/HZS4211" TargetMode="External"/><Relationship Id="rId2" Type="http://schemas.openxmlformats.org/officeDocument/2006/relationships/hyperlink" Target="https://podminky.urs.cz/item/CS_URS_2022_02/741112001" TargetMode="External"/><Relationship Id="rId16" Type="http://schemas.openxmlformats.org/officeDocument/2006/relationships/hyperlink" Target="https://podminky.urs.cz/item/CS_URS_2022_02/742420121" TargetMode="External"/><Relationship Id="rId20" Type="http://schemas.openxmlformats.org/officeDocument/2006/relationships/hyperlink" Target="https://podminky.urs.cz/item/CS_URS_2022_02/220270328" TargetMode="External"/><Relationship Id="rId1" Type="http://schemas.openxmlformats.org/officeDocument/2006/relationships/hyperlink" Target="https://podminky.urs.cz/item/CS_URS_2022_02/741110063" TargetMode="External"/><Relationship Id="rId6" Type="http://schemas.openxmlformats.org/officeDocument/2006/relationships/hyperlink" Target="https://podminky.urs.cz/item/CS_URS_2022_02/741310001" TargetMode="External"/><Relationship Id="rId11" Type="http://schemas.openxmlformats.org/officeDocument/2006/relationships/hyperlink" Target="https://podminky.urs.cz/item/CS_URS_2022_02/741313001" TargetMode="External"/><Relationship Id="rId24" Type="http://schemas.openxmlformats.org/officeDocument/2006/relationships/hyperlink" Target="https://podminky.urs.cz/item/CS_URS_2022_02/HZS3222" TargetMode="External"/><Relationship Id="rId5" Type="http://schemas.openxmlformats.org/officeDocument/2006/relationships/hyperlink" Target="https://podminky.urs.cz/item/CS_URS_2022_02/741122623" TargetMode="External"/><Relationship Id="rId15" Type="http://schemas.openxmlformats.org/officeDocument/2006/relationships/hyperlink" Target="https://podminky.urs.cz/item/CS_URS_2022_02/742220232" TargetMode="External"/><Relationship Id="rId23" Type="http://schemas.openxmlformats.org/officeDocument/2006/relationships/hyperlink" Target="https://podminky.urs.cz/item/CS_URS_2022_02/HZS2491" TargetMode="External"/><Relationship Id="rId10" Type="http://schemas.openxmlformats.org/officeDocument/2006/relationships/hyperlink" Target="https://podminky.urs.cz/item/CS_URS_2022_02/741313031" TargetMode="External"/><Relationship Id="rId19" Type="http://schemas.openxmlformats.org/officeDocument/2006/relationships/hyperlink" Target="https://podminky.urs.cz/item/CS_URS_2022_02/998742181" TargetMode="External"/><Relationship Id="rId4" Type="http://schemas.openxmlformats.org/officeDocument/2006/relationships/hyperlink" Target="https://podminky.urs.cz/item/CS_URS_2022_02/741122621" TargetMode="External"/><Relationship Id="rId9" Type="http://schemas.openxmlformats.org/officeDocument/2006/relationships/hyperlink" Target="https://podminky.urs.cz/item/CS_URS_2022_02/741310112" TargetMode="External"/><Relationship Id="rId14" Type="http://schemas.openxmlformats.org/officeDocument/2006/relationships/hyperlink" Target="https://podminky.urs.cz/item/CS_URS_2022_02/998741181" TargetMode="External"/><Relationship Id="rId22" Type="http://schemas.openxmlformats.org/officeDocument/2006/relationships/hyperlink" Target="https://podminky.urs.cz/item/CS_URS_2022_02/220320233" TargetMode="Externa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2_02/HZS3212" TargetMode="External"/><Relationship Id="rId3" Type="http://schemas.openxmlformats.org/officeDocument/2006/relationships/hyperlink" Target="https://podminky.urs.cz/item/CS_URS_2022_02/751510042" TargetMode="External"/><Relationship Id="rId7" Type="http://schemas.openxmlformats.org/officeDocument/2006/relationships/hyperlink" Target="https://podminky.urs.cz/item/CS_URS_2022_02/HZS2492" TargetMode="External"/><Relationship Id="rId2" Type="http://schemas.openxmlformats.org/officeDocument/2006/relationships/hyperlink" Target="https://podminky.urs.cz/item/CS_URS_2022_02/751510041" TargetMode="External"/><Relationship Id="rId1" Type="http://schemas.openxmlformats.org/officeDocument/2006/relationships/hyperlink" Target="https://podminky.urs.cz/item/CS_URS_2022_02/751111011" TargetMode="External"/><Relationship Id="rId6" Type="http://schemas.openxmlformats.org/officeDocument/2006/relationships/hyperlink" Target="https://podminky.urs.cz/item/CS_URS_2022_02/998751181" TargetMode="External"/><Relationship Id="rId5" Type="http://schemas.openxmlformats.org/officeDocument/2006/relationships/hyperlink" Target="https://podminky.urs.cz/item/CS_URS_2022_02/998751101" TargetMode="External"/><Relationship Id="rId4" Type="http://schemas.openxmlformats.org/officeDocument/2006/relationships/hyperlink" Target="https://podminky.urs.cz/item/CS_URS_2022_02/751511121" TargetMode="External"/><Relationship Id="rId9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hyperlink" Target="https://podminky.urs.cz/item/CS_URS_2022_02/035002000" TargetMode="External"/><Relationship Id="rId2" Type="http://schemas.openxmlformats.org/officeDocument/2006/relationships/hyperlink" Target="https://podminky.urs.cz/item/CS_URS_2022_02/030001000" TargetMode="External"/><Relationship Id="rId1" Type="http://schemas.openxmlformats.org/officeDocument/2006/relationships/hyperlink" Target="https://podminky.urs.cz/item/CS_URS_2022_02/013254000" TargetMode="External"/><Relationship Id="rId5" Type="http://schemas.openxmlformats.org/officeDocument/2006/relationships/drawing" Target="../drawings/drawing7.xml"/><Relationship Id="rId4" Type="http://schemas.openxmlformats.org/officeDocument/2006/relationships/hyperlink" Target="https://podminky.urs.cz/item/CS_URS_2022_02/045002000" TargetMode="Externa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63"/>
  <sheetViews>
    <sheetView showGridLines="0" tabSelected="1" workbookViewId="0"/>
  </sheetViews>
  <sheetFormatPr defaultRowHeight="12.7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pans="1:74" s="1" customFormat="1" ht="36.950000000000003" customHeight="1">
      <c r="AR2" s="387"/>
      <c r="AS2" s="387"/>
      <c r="AT2" s="387"/>
      <c r="AU2" s="387"/>
      <c r="AV2" s="387"/>
      <c r="AW2" s="387"/>
      <c r="AX2" s="387"/>
      <c r="AY2" s="387"/>
      <c r="AZ2" s="387"/>
      <c r="BA2" s="387"/>
      <c r="BB2" s="387"/>
      <c r="BC2" s="387"/>
      <c r="BD2" s="387"/>
      <c r="BE2" s="387"/>
      <c r="BS2" s="18" t="s">
        <v>6</v>
      </c>
      <c r="BT2" s="18" t="s">
        <v>7</v>
      </c>
    </row>
    <row r="3" spans="1:74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pans="1:74" s="1" customFormat="1" ht="24.95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pans="1:74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371" t="s">
        <v>14</v>
      </c>
      <c r="L5" s="372"/>
      <c r="M5" s="372"/>
      <c r="N5" s="372"/>
      <c r="O5" s="372"/>
      <c r="P5" s="372"/>
      <c r="Q5" s="372"/>
      <c r="R5" s="372"/>
      <c r="S5" s="372"/>
      <c r="T5" s="372"/>
      <c r="U5" s="372"/>
      <c r="V5" s="372"/>
      <c r="W5" s="372"/>
      <c r="X5" s="372"/>
      <c r="Y5" s="372"/>
      <c r="Z5" s="372"/>
      <c r="AA5" s="372"/>
      <c r="AB5" s="372"/>
      <c r="AC5" s="372"/>
      <c r="AD5" s="372"/>
      <c r="AE5" s="372"/>
      <c r="AF5" s="372"/>
      <c r="AG5" s="372"/>
      <c r="AH5" s="372"/>
      <c r="AI5" s="372"/>
      <c r="AJ5" s="372"/>
      <c r="AK5" s="372"/>
      <c r="AL5" s="372"/>
      <c r="AM5" s="372"/>
      <c r="AN5" s="372"/>
      <c r="AO5" s="372"/>
      <c r="AP5" s="23"/>
      <c r="AQ5" s="23"/>
      <c r="AR5" s="21"/>
      <c r="BE5" s="368" t="s">
        <v>15</v>
      </c>
      <c r="BS5" s="18" t="s">
        <v>6</v>
      </c>
    </row>
    <row r="6" spans="1:74" s="1" customFormat="1" ht="36.950000000000003" customHeight="1">
      <c r="B6" s="22"/>
      <c r="C6" s="23"/>
      <c r="D6" s="29" t="s">
        <v>16</v>
      </c>
      <c r="E6" s="23"/>
      <c r="F6" s="23"/>
      <c r="G6" s="23"/>
      <c r="H6" s="23"/>
      <c r="I6" s="23"/>
      <c r="J6" s="23"/>
      <c r="K6" s="373" t="s">
        <v>17</v>
      </c>
      <c r="L6" s="372"/>
      <c r="M6" s="372"/>
      <c r="N6" s="372"/>
      <c r="O6" s="372"/>
      <c r="P6" s="372"/>
      <c r="Q6" s="372"/>
      <c r="R6" s="372"/>
      <c r="S6" s="372"/>
      <c r="T6" s="372"/>
      <c r="U6" s="372"/>
      <c r="V6" s="372"/>
      <c r="W6" s="372"/>
      <c r="X6" s="372"/>
      <c r="Y6" s="372"/>
      <c r="Z6" s="372"/>
      <c r="AA6" s="372"/>
      <c r="AB6" s="372"/>
      <c r="AC6" s="372"/>
      <c r="AD6" s="372"/>
      <c r="AE6" s="372"/>
      <c r="AF6" s="372"/>
      <c r="AG6" s="372"/>
      <c r="AH6" s="372"/>
      <c r="AI6" s="372"/>
      <c r="AJ6" s="372"/>
      <c r="AK6" s="372"/>
      <c r="AL6" s="372"/>
      <c r="AM6" s="372"/>
      <c r="AN6" s="372"/>
      <c r="AO6" s="372"/>
      <c r="AP6" s="23"/>
      <c r="AQ6" s="23"/>
      <c r="AR6" s="21"/>
      <c r="BE6" s="369"/>
      <c r="BS6" s="18" t="s">
        <v>6</v>
      </c>
    </row>
    <row r="7" spans="1:74" s="1" customFormat="1" ht="12" customHeight="1">
      <c r="B7" s="22"/>
      <c r="C7" s="23"/>
      <c r="D7" s="30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0" t="s">
        <v>20</v>
      </c>
      <c r="AL7" s="23"/>
      <c r="AM7" s="23"/>
      <c r="AN7" s="28" t="s">
        <v>19</v>
      </c>
      <c r="AO7" s="23"/>
      <c r="AP7" s="23"/>
      <c r="AQ7" s="23"/>
      <c r="AR7" s="21"/>
      <c r="BE7" s="369"/>
      <c r="BS7" s="18" t="s">
        <v>6</v>
      </c>
    </row>
    <row r="8" spans="1:74" s="1" customFormat="1" ht="12" customHeight="1">
      <c r="B8" s="22"/>
      <c r="C8" s="23"/>
      <c r="D8" s="30" t="s">
        <v>21</v>
      </c>
      <c r="E8" s="23"/>
      <c r="F8" s="23"/>
      <c r="G8" s="23"/>
      <c r="H8" s="23"/>
      <c r="I8" s="23"/>
      <c r="J8" s="23"/>
      <c r="K8" s="28" t="s">
        <v>22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0" t="s">
        <v>23</v>
      </c>
      <c r="AL8" s="23"/>
      <c r="AM8" s="23"/>
      <c r="AN8" s="31" t="s">
        <v>24</v>
      </c>
      <c r="AO8" s="23"/>
      <c r="AP8" s="23"/>
      <c r="AQ8" s="23"/>
      <c r="AR8" s="21"/>
      <c r="BE8" s="369"/>
      <c r="BS8" s="18" t="s">
        <v>6</v>
      </c>
    </row>
    <row r="9" spans="1:74" s="1" customFormat="1" ht="14.45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69"/>
      <c r="BS9" s="18" t="s">
        <v>6</v>
      </c>
    </row>
    <row r="10" spans="1:74" s="1" customFormat="1" ht="12" customHeight="1">
      <c r="B10" s="22"/>
      <c r="C10" s="23"/>
      <c r="D10" s="30" t="s">
        <v>25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0" t="s">
        <v>26</v>
      </c>
      <c r="AL10" s="23"/>
      <c r="AM10" s="23"/>
      <c r="AN10" s="28" t="s">
        <v>27</v>
      </c>
      <c r="AO10" s="23"/>
      <c r="AP10" s="23"/>
      <c r="AQ10" s="23"/>
      <c r="AR10" s="21"/>
      <c r="BE10" s="369"/>
      <c r="BS10" s="18" t="s">
        <v>6</v>
      </c>
    </row>
    <row r="11" spans="1:74" s="1" customFormat="1" ht="18.399999999999999" customHeight="1">
      <c r="B11" s="22"/>
      <c r="C11" s="23"/>
      <c r="D11" s="23"/>
      <c r="E11" s="28" t="s">
        <v>28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0" t="s">
        <v>29</v>
      </c>
      <c r="AL11" s="23"/>
      <c r="AM11" s="23"/>
      <c r="AN11" s="28" t="s">
        <v>30</v>
      </c>
      <c r="AO11" s="23"/>
      <c r="AP11" s="23"/>
      <c r="AQ11" s="23"/>
      <c r="AR11" s="21"/>
      <c r="BE11" s="369"/>
      <c r="BS11" s="18" t="s">
        <v>6</v>
      </c>
    </row>
    <row r="12" spans="1:74" s="1" customFormat="1" ht="6.95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69"/>
      <c r="BS12" s="18" t="s">
        <v>6</v>
      </c>
    </row>
    <row r="13" spans="1:74" s="1" customFormat="1" ht="12" customHeight="1">
      <c r="B13" s="22"/>
      <c r="C13" s="23"/>
      <c r="D13" s="30" t="s">
        <v>31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0" t="s">
        <v>26</v>
      </c>
      <c r="AL13" s="23"/>
      <c r="AM13" s="23"/>
      <c r="AN13" s="32" t="s">
        <v>32</v>
      </c>
      <c r="AO13" s="23"/>
      <c r="AP13" s="23"/>
      <c r="AQ13" s="23"/>
      <c r="AR13" s="21"/>
      <c r="BE13" s="369"/>
      <c r="BS13" s="18" t="s">
        <v>6</v>
      </c>
    </row>
    <row r="14" spans="1:74">
      <c r="B14" s="22"/>
      <c r="C14" s="23"/>
      <c r="D14" s="23"/>
      <c r="E14" s="374" t="s">
        <v>32</v>
      </c>
      <c r="F14" s="375"/>
      <c r="G14" s="375"/>
      <c r="H14" s="375"/>
      <c r="I14" s="375"/>
      <c r="J14" s="375"/>
      <c r="K14" s="375"/>
      <c r="L14" s="375"/>
      <c r="M14" s="375"/>
      <c r="N14" s="375"/>
      <c r="O14" s="375"/>
      <c r="P14" s="375"/>
      <c r="Q14" s="375"/>
      <c r="R14" s="375"/>
      <c r="S14" s="375"/>
      <c r="T14" s="375"/>
      <c r="U14" s="375"/>
      <c r="V14" s="375"/>
      <c r="W14" s="375"/>
      <c r="X14" s="375"/>
      <c r="Y14" s="375"/>
      <c r="Z14" s="375"/>
      <c r="AA14" s="375"/>
      <c r="AB14" s="375"/>
      <c r="AC14" s="375"/>
      <c r="AD14" s="375"/>
      <c r="AE14" s="375"/>
      <c r="AF14" s="375"/>
      <c r="AG14" s="375"/>
      <c r="AH14" s="375"/>
      <c r="AI14" s="375"/>
      <c r="AJ14" s="375"/>
      <c r="AK14" s="30" t="s">
        <v>29</v>
      </c>
      <c r="AL14" s="23"/>
      <c r="AM14" s="23"/>
      <c r="AN14" s="32" t="s">
        <v>32</v>
      </c>
      <c r="AO14" s="23"/>
      <c r="AP14" s="23"/>
      <c r="AQ14" s="23"/>
      <c r="AR14" s="21"/>
      <c r="BE14" s="369"/>
      <c r="BS14" s="18" t="s">
        <v>6</v>
      </c>
    </row>
    <row r="15" spans="1:74" s="1" customFormat="1" ht="6.95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69"/>
      <c r="BS15" s="18" t="s">
        <v>4</v>
      </c>
    </row>
    <row r="16" spans="1:74" s="1" customFormat="1" ht="12" customHeight="1">
      <c r="B16" s="22"/>
      <c r="C16" s="23"/>
      <c r="D16" s="30" t="s">
        <v>33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0" t="s">
        <v>26</v>
      </c>
      <c r="AL16" s="23"/>
      <c r="AM16" s="23"/>
      <c r="AN16" s="28" t="s">
        <v>34</v>
      </c>
      <c r="AO16" s="23"/>
      <c r="AP16" s="23"/>
      <c r="AQ16" s="23"/>
      <c r="AR16" s="21"/>
      <c r="BE16" s="369"/>
      <c r="BS16" s="18" t="s">
        <v>4</v>
      </c>
    </row>
    <row r="17" spans="1:71" s="1" customFormat="1" ht="18.399999999999999" customHeight="1">
      <c r="B17" s="22"/>
      <c r="C17" s="23"/>
      <c r="D17" s="23"/>
      <c r="E17" s="28" t="s">
        <v>35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0" t="s">
        <v>29</v>
      </c>
      <c r="AL17" s="23"/>
      <c r="AM17" s="23"/>
      <c r="AN17" s="28" t="s">
        <v>19</v>
      </c>
      <c r="AO17" s="23"/>
      <c r="AP17" s="23"/>
      <c r="AQ17" s="23"/>
      <c r="AR17" s="21"/>
      <c r="BE17" s="369"/>
      <c r="BS17" s="18" t="s">
        <v>36</v>
      </c>
    </row>
    <row r="18" spans="1:71" s="1" customFormat="1" ht="6.95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69"/>
      <c r="BS18" s="18" t="s">
        <v>6</v>
      </c>
    </row>
    <row r="19" spans="1:71" s="1" customFormat="1" ht="12" customHeight="1">
      <c r="B19" s="22"/>
      <c r="C19" s="23"/>
      <c r="D19" s="30" t="s">
        <v>37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0" t="s">
        <v>26</v>
      </c>
      <c r="AL19" s="23"/>
      <c r="AM19" s="23"/>
      <c r="AN19" s="28" t="s">
        <v>19</v>
      </c>
      <c r="AO19" s="23"/>
      <c r="AP19" s="23"/>
      <c r="AQ19" s="23"/>
      <c r="AR19" s="21"/>
      <c r="BE19" s="369"/>
      <c r="BS19" s="18" t="s">
        <v>6</v>
      </c>
    </row>
    <row r="20" spans="1:71" s="1" customFormat="1" ht="18.399999999999999" customHeight="1">
      <c r="B20" s="22"/>
      <c r="C20" s="23"/>
      <c r="D20" s="23"/>
      <c r="E20" s="28" t="s">
        <v>38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0" t="s">
        <v>29</v>
      </c>
      <c r="AL20" s="23"/>
      <c r="AM20" s="23"/>
      <c r="AN20" s="28" t="s">
        <v>19</v>
      </c>
      <c r="AO20" s="23"/>
      <c r="AP20" s="23"/>
      <c r="AQ20" s="23"/>
      <c r="AR20" s="21"/>
      <c r="BE20" s="369"/>
      <c r="BS20" s="18" t="s">
        <v>4</v>
      </c>
    </row>
    <row r="21" spans="1:71" s="1" customFormat="1" ht="6.95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69"/>
    </row>
    <row r="22" spans="1:71" s="1" customFormat="1" ht="12" customHeight="1">
      <c r="B22" s="22"/>
      <c r="C22" s="23"/>
      <c r="D22" s="30" t="s">
        <v>39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69"/>
    </row>
    <row r="23" spans="1:71" s="1" customFormat="1" ht="47.25" customHeight="1">
      <c r="B23" s="22"/>
      <c r="C23" s="23"/>
      <c r="D23" s="23"/>
      <c r="E23" s="376" t="s">
        <v>40</v>
      </c>
      <c r="F23" s="376"/>
      <c r="G23" s="376"/>
      <c r="H23" s="376"/>
      <c r="I23" s="376"/>
      <c r="J23" s="376"/>
      <c r="K23" s="376"/>
      <c r="L23" s="376"/>
      <c r="M23" s="376"/>
      <c r="N23" s="376"/>
      <c r="O23" s="376"/>
      <c r="P23" s="376"/>
      <c r="Q23" s="376"/>
      <c r="R23" s="376"/>
      <c r="S23" s="376"/>
      <c r="T23" s="376"/>
      <c r="U23" s="376"/>
      <c r="V23" s="376"/>
      <c r="W23" s="376"/>
      <c r="X23" s="376"/>
      <c r="Y23" s="376"/>
      <c r="Z23" s="376"/>
      <c r="AA23" s="376"/>
      <c r="AB23" s="376"/>
      <c r="AC23" s="376"/>
      <c r="AD23" s="376"/>
      <c r="AE23" s="376"/>
      <c r="AF23" s="376"/>
      <c r="AG23" s="376"/>
      <c r="AH23" s="376"/>
      <c r="AI23" s="376"/>
      <c r="AJ23" s="376"/>
      <c r="AK23" s="376"/>
      <c r="AL23" s="376"/>
      <c r="AM23" s="376"/>
      <c r="AN23" s="376"/>
      <c r="AO23" s="23"/>
      <c r="AP23" s="23"/>
      <c r="AQ23" s="23"/>
      <c r="AR23" s="21"/>
      <c r="BE23" s="369"/>
    </row>
    <row r="24" spans="1:71" s="1" customFormat="1" ht="6.95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69"/>
    </row>
    <row r="25" spans="1:71" s="1" customFormat="1" ht="6.95" customHeight="1">
      <c r="B25" s="22"/>
      <c r="C25" s="23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23"/>
      <c r="AQ25" s="23"/>
      <c r="AR25" s="21"/>
      <c r="BE25" s="369"/>
    </row>
    <row r="26" spans="1:71" s="2" customFormat="1" ht="25.9" customHeight="1">
      <c r="A26" s="35"/>
      <c r="B26" s="36"/>
      <c r="C26" s="37"/>
      <c r="D26" s="38" t="s">
        <v>41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377">
        <f>ROUND(AG54,2)</f>
        <v>0</v>
      </c>
      <c r="AL26" s="378"/>
      <c r="AM26" s="378"/>
      <c r="AN26" s="378"/>
      <c r="AO26" s="378"/>
      <c r="AP26" s="37"/>
      <c r="AQ26" s="37"/>
      <c r="AR26" s="40"/>
      <c r="BE26" s="369"/>
    </row>
    <row r="27" spans="1:71" s="2" customFormat="1" ht="6.95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0"/>
      <c r="BE27" s="369"/>
    </row>
    <row r="28" spans="1:71" s="2" customFormat="1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379" t="s">
        <v>42</v>
      </c>
      <c r="M28" s="379"/>
      <c r="N28" s="379"/>
      <c r="O28" s="379"/>
      <c r="P28" s="379"/>
      <c r="Q28" s="37"/>
      <c r="R28" s="37"/>
      <c r="S28" s="37"/>
      <c r="T28" s="37"/>
      <c r="U28" s="37"/>
      <c r="V28" s="37"/>
      <c r="W28" s="379" t="s">
        <v>43</v>
      </c>
      <c r="X28" s="379"/>
      <c r="Y28" s="379"/>
      <c r="Z28" s="379"/>
      <c r="AA28" s="379"/>
      <c r="AB28" s="379"/>
      <c r="AC28" s="379"/>
      <c r="AD28" s="379"/>
      <c r="AE28" s="379"/>
      <c r="AF28" s="37"/>
      <c r="AG28" s="37"/>
      <c r="AH28" s="37"/>
      <c r="AI28" s="37"/>
      <c r="AJ28" s="37"/>
      <c r="AK28" s="379" t="s">
        <v>44</v>
      </c>
      <c r="AL28" s="379"/>
      <c r="AM28" s="379"/>
      <c r="AN28" s="379"/>
      <c r="AO28" s="379"/>
      <c r="AP28" s="37"/>
      <c r="AQ28" s="37"/>
      <c r="AR28" s="40"/>
      <c r="BE28" s="369"/>
    </row>
    <row r="29" spans="1:71" s="3" customFormat="1" ht="14.45" customHeight="1">
      <c r="B29" s="41"/>
      <c r="C29" s="42"/>
      <c r="D29" s="30" t="s">
        <v>45</v>
      </c>
      <c r="E29" s="42"/>
      <c r="F29" s="30" t="s">
        <v>46</v>
      </c>
      <c r="G29" s="42"/>
      <c r="H29" s="42"/>
      <c r="I29" s="42"/>
      <c r="J29" s="42"/>
      <c r="K29" s="42"/>
      <c r="L29" s="382">
        <v>0.21</v>
      </c>
      <c r="M29" s="381"/>
      <c r="N29" s="381"/>
      <c r="O29" s="381"/>
      <c r="P29" s="381"/>
      <c r="Q29" s="42"/>
      <c r="R29" s="42"/>
      <c r="S29" s="42"/>
      <c r="T29" s="42"/>
      <c r="U29" s="42"/>
      <c r="V29" s="42"/>
      <c r="W29" s="380">
        <f>ROUND(AZ54, 2)</f>
        <v>0</v>
      </c>
      <c r="X29" s="381"/>
      <c r="Y29" s="381"/>
      <c r="Z29" s="381"/>
      <c r="AA29" s="381"/>
      <c r="AB29" s="381"/>
      <c r="AC29" s="381"/>
      <c r="AD29" s="381"/>
      <c r="AE29" s="381"/>
      <c r="AF29" s="42"/>
      <c r="AG29" s="42"/>
      <c r="AH29" s="42"/>
      <c r="AI29" s="42"/>
      <c r="AJ29" s="42"/>
      <c r="AK29" s="380">
        <f>ROUND(AV54, 2)</f>
        <v>0</v>
      </c>
      <c r="AL29" s="381"/>
      <c r="AM29" s="381"/>
      <c r="AN29" s="381"/>
      <c r="AO29" s="381"/>
      <c r="AP29" s="42"/>
      <c r="AQ29" s="42"/>
      <c r="AR29" s="43"/>
      <c r="BE29" s="370"/>
    </row>
    <row r="30" spans="1:71" s="3" customFormat="1" ht="14.45" customHeight="1">
      <c r="B30" s="41"/>
      <c r="C30" s="42"/>
      <c r="D30" s="42"/>
      <c r="E30" s="42"/>
      <c r="F30" s="30" t="s">
        <v>47</v>
      </c>
      <c r="G30" s="42"/>
      <c r="H30" s="42"/>
      <c r="I30" s="42"/>
      <c r="J30" s="42"/>
      <c r="K30" s="42"/>
      <c r="L30" s="382">
        <v>0.15</v>
      </c>
      <c r="M30" s="381"/>
      <c r="N30" s="381"/>
      <c r="O30" s="381"/>
      <c r="P30" s="381"/>
      <c r="Q30" s="42"/>
      <c r="R30" s="42"/>
      <c r="S30" s="42"/>
      <c r="T30" s="42"/>
      <c r="U30" s="42"/>
      <c r="V30" s="42"/>
      <c r="W30" s="380">
        <f>ROUND(BA54, 2)</f>
        <v>0</v>
      </c>
      <c r="X30" s="381"/>
      <c r="Y30" s="381"/>
      <c r="Z30" s="381"/>
      <c r="AA30" s="381"/>
      <c r="AB30" s="381"/>
      <c r="AC30" s="381"/>
      <c r="AD30" s="381"/>
      <c r="AE30" s="381"/>
      <c r="AF30" s="42"/>
      <c r="AG30" s="42"/>
      <c r="AH30" s="42"/>
      <c r="AI30" s="42"/>
      <c r="AJ30" s="42"/>
      <c r="AK30" s="380">
        <f>ROUND(AW54, 2)</f>
        <v>0</v>
      </c>
      <c r="AL30" s="381"/>
      <c r="AM30" s="381"/>
      <c r="AN30" s="381"/>
      <c r="AO30" s="381"/>
      <c r="AP30" s="42"/>
      <c r="AQ30" s="42"/>
      <c r="AR30" s="43"/>
      <c r="BE30" s="370"/>
    </row>
    <row r="31" spans="1:71" s="3" customFormat="1" ht="14.45" hidden="1" customHeight="1">
      <c r="B31" s="41"/>
      <c r="C31" s="42"/>
      <c r="D31" s="42"/>
      <c r="E31" s="42"/>
      <c r="F31" s="30" t="s">
        <v>48</v>
      </c>
      <c r="G31" s="42"/>
      <c r="H31" s="42"/>
      <c r="I31" s="42"/>
      <c r="J31" s="42"/>
      <c r="K31" s="42"/>
      <c r="L31" s="382">
        <v>0.21</v>
      </c>
      <c r="M31" s="381"/>
      <c r="N31" s="381"/>
      <c r="O31" s="381"/>
      <c r="P31" s="381"/>
      <c r="Q31" s="42"/>
      <c r="R31" s="42"/>
      <c r="S31" s="42"/>
      <c r="T31" s="42"/>
      <c r="U31" s="42"/>
      <c r="V31" s="42"/>
      <c r="W31" s="380">
        <f>ROUND(BB54, 2)</f>
        <v>0</v>
      </c>
      <c r="X31" s="381"/>
      <c r="Y31" s="381"/>
      <c r="Z31" s="381"/>
      <c r="AA31" s="381"/>
      <c r="AB31" s="381"/>
      <c r="AC31" s="381"/>
      <c r="AD31" s="381"/>
      <c r="AE31" s="381"/>
      <c r="AF31" s="42"/>
      <c r="AG31" s="42"/>
      <c r="AH31" s="42"/>
      <c r="AI31" s="42"/>
      <c r="AJ31" s="42"/>
      <c r="AK31" s="380">
        <v>0</v>
      </c>
      <c r="AL31" s="381"/>
      <c r="AM31" s="381"/>
      <c r="AN31" s="381"/>
      <c r="AO31" s="381"/>
      <c r="AP31" s="42"/>
      <c r="AQ31" s="42"/>
      <c r="AR31" s="43"/>
      <c r="BE31" s="370"/>
    </row>
    <row r="32" spans="1:71" s="3" customFormat="1" ht="14.45" hidden="1" customHeight="1">
      <c r="B32" s="41"/>
      <c r="C32" s="42"/>
      <c r="D32" s="42"/>
      <c r="E32" s="42"/>
      <c r="F32" s="30" t="s">
        <v>49</v>
      </c>
      <c r="G32" s="42"/>
      <c r="H32" s="42"/>
      <c r="I32" s="42"/>
      <c r="J32" s="42"/>
      <c r="K32" s="42"/>
      <c r="L32" s="382">
        <v>0.15</v>
      </c>
      <c r="M32" s="381"/>
      <c r="N32" s="381"/>
      <c r="O32" s="381"/>
      <c r="P32" s="381"/>
      <c r="Q32" s="42"/>
      <c r="R32" s="42"/>
      <c r="S32" s="42"/>
      <c r="T32" s="42"/>
      <c r="U32" s="42"/>
      <c r="V32" s="42"/>
      <c r="W32" s="380">
        <f>ROUND(BC54, 2)</f>
        <v>0</v>
      </c>
      <c r="X32" s="381"/>
      <c r="Y32" s="381"/>
      <c r="Z32" s="381"/>
      <c r="AA32" s="381"/>
      <c r="AB32" s="381"/>
      <c r="AC32" s="381"/>
      <c r="AD32" s="381"/>
      <c r="AE32" s="381"/>
      <c r="AF32" s="42"/>
      <c r="AG32" s="42"/>
      <c r="AH32" s="42"/>
      <c r="AI32" s="42"/>
      <c r="AJ32" s="42"/>
      <c r="AK32" s="380">
        <v>0</v>
      </c>
      <c r="AL32" s="381"/>
      <c r="AM32" s="381"/>
      <c r="AN32" s="381"/>
      <c r="AO32" s="381"/>
      <c r="AP32" s="42"/>
      <c r="AQ32" s="42"/>
      <c r="AR32" s="43"/>
      <c r="BE32" s="370"/>
    </row>
    <row r="33" spans="1:57" s="3" customFormat="1" ht="14.45" hidden="1" customHeight="1">
      <c r="B33" s="41"/>
      <c r="C33" s="42"/>
      <c r="D33" s="42"/>
      <c r="E33" s="42"/>
      <c r="F33" s="30" t="s">
        <v>50</v>
      </c>
      <c r="G33" s="42"/>
      <c r="H33" s="42"/>
      <c r="I33" s="42"/>
      <c r="J33" s="42"/>
      <c r="K33" s="42"/>
      <c r="L33" s="382">
        <v>0</v>
      </c>
      <c r="M33" s="381"/>
      <c r="N33" s="381"/>
      <c r="O33" s="381"/>
      <c r="P33" s="381"/>
      <c r="Q33" s="42"/>
      <c r="R33" s="42"/>
      <c r="S33" s="42"/>
      <c r="T33" s="42"/>
      <c r="U33" s="42"/>
      <c r="V33" s="42"/>
      <c r="W33" s="380">
        <f>ROUND(BD54, 2)</f>
        <v>0</v>
      </c>
      <c r="X33" s="381"/>
      <c r="Y33" s="381"/>
      <c r="Z33" s="381"/>
      <c r="AA33" s="381"/>
      <c r="AB33" s="381"/>
      <c r="AC33" s="381"/>
      <c r="AD33" s="381"/>
      <c r="AE33" s="381"/>
      <c r="AF33" s="42"/>
      <c r="AG33" s="42"/>
      <c r="AH33" s="42"/>
      <c r="AI33" s="42"/>
      <c r="AJ33" s="42"/>
      <c r="AK33" s="380">
        <v>0</v>
      </c>
      <c r="AL33" s="381"/>
      <c r="AM33" s="381"/>
      <c r="AN33" s="381"/>
      <c r="AO33" s="381"/>
      <c r="AP33" s="42"/>
      <c r="AQ33" s="42"/>
      <c r="AR33" s="43"/>
    </row>
    <row r="34" spans="1:57" s="2" customFormat="1" ht="6.95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0"/>
      <c r="BE34" s="35"/>
    </row>
    <row r="35" spans="1:57" s="2" customFormat="1" ht="25.9" customHeight="1">
      <c r="A35" s="35"/>
      <c r="B35" s="36"/>
      <c r="C35" s="44"/>
      <c r="D35" s="45" t="s">
        <v>51</v>
      </c>
      <c r="E35" s="46"/>
      <c r="F35" s="46"/>
      <c r="G35" s="46"/>
      <c r="H35" s="46"/>
      <c r="I35" s="46"/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7" t="s">
        <v>52</v>
      </c>
      <c r="U35" s="46"/>
      <c r="V35" s="46"/>
      <c r="W35" s="46"/>
      <c r="X35" s="386" t="s">
        <v>53</v>
      </c>
      <c r="Y35" s="384"/>
      <c r="Z35" s="384"/>
      <c r="AA35" s="384"/>
      <c r="AB35" s="384"/>
      <c r="AC35" s="46"/>
      <c r="AD35" s="46"/>
      <c r="AE35" s="46"/>
      <c r="AF35" s="46"/>
      <c r="AG35" s="46"/>
      <c r="AH35" s="46"/>
      <c r="AI35" s="46"/>
      <c r="AJ35" s="46"/>
      <c r="AK35" s="383">
        <f>SUM(AK26:AK33)</f>
        <v>0</v>
      </c>
      <c r="AL35" s="384"/>
      <c r="AM35" s="384"/>
      <c r="AN35" s="384"/>
      <c r="AO35" s="385"/>
      <c r="AP35" s="44"/>
      <c r="AQ35" s="44"/>
      <c r="AR35" s="40"/>
      <c r="BE35" s="35"/>
    </row>
    <row r="36" spans="1:57" s="2" customFormat="1" ht="6.95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0"/>
      <c r="BE36" s="35"/>
    </row>
    <row r="37" spans="1:57" s="2" customFormat="1" ht="6.95" customHeight="1">
      <c r="A37" s="35"/>
      <c r="B37" s="48"/>
      <c r="C37" s="49"/>
      <c r="D37" s="49"/>
      <c r="E37" s="49"/>
      <c r="F37" s="49"/>
      <c r="G37" s="49"/>
      <c r="H37" s="49"/>
      <c r="I37" s="49"/>
      <c r="J37" s="49"/>
      <c r="K37" s="49"/>
      <c r="L37" s="49"/>
      <c r="M37" s="49"/>
      <c r="N37" s="49"/>
      <c r="O37" s="49"/>
      <c r="P37" s="49"/>
      <c r="Q37" s="49"/>
      <c r="R37" s="49"/>
      <c r="S37" s="49"/>
      <c r="T37" s="49"/>
      <c r="U37" s="49"/>
      <c r="V37" s="49"/>
      <c r="W37" s="49"/>
      <c r="X37" s="49"/>
      <c r="Y37" s="49"/>
      <c r="Z37" s="49"/>
      <c r="AA37" s="49"/>
      <c r="AB37" s="49"/>
      <c r="AC37" s="49"/>
      <c r="AD37" s="49"/>
      <c r="AE37" s="49"/>
      <c r="AF37" s="49"/>
      <c r="AG37" s="49"/>
      <c r="AH37" s="49"/>
      <c r="AI37" s="49"/>
      <c r="AJ37" s="49"/>
      <c r="AK37" s="49"/>
      <c r="AL37" s="49"/>
      <c r="AM37" s="49"/>
      <c r="AN37" s="49"/>
      <c r="AO37" s="49"/>
      <c r="AP37" s="49"/>
      <c r="AQ37" s="49"/>
      <c r="AR37" s="40"/>
      <c r="BE37" s="35"/>
    </row>
    <row r="41" spans="1:57" s="2" customFormat="1" ht="6.95" customHeight="1">
      <c r="A41" s="35"/>
      <c r="B41" s="50"/>
      <c r="C41" s="51"/>
      <c r="D41" s="51"/>
      <c r="E41" s="51"/>
      <c r="F41" s="51"/>
      <c r="G41" s="51"/>
      <c r="H41" s="51"/>
      <c r="I41" s="51"/>
      <c r="J41" s="51"/>
      <c r="K41" s="51"/>
      <c r="L41" s="51"/>
      <c r="M41" s="51"/>
      <c r="N41" s="51"/>
      <c r="O41" s="51"/>
      <c r="P41" s="51"/>
      <c r="Q41" s="51"/>
      <c r="R41" s="51"/>
      <c r="S41" s="51"/>
      <c r="T41" s="51"/>
      <c r="U41" s="51"/>
      <c r="V41" s="51"/>
      <c r="W41" s="51"/>
      <c r="X41" s="51"/>
      <c r="Y41" s="51"/>
      <c r="Z41" s="51"/>
      <c r="AA41" s="51"/>
      <c r="AB41" s="51"/>
      <c r="AC41" s="51"/>
      <c r="AD41" s="51"/>
      <c r="AE41" s="51"/>
      <c r="AF41" s="51"/>
      <c r="AG41" s="51"/>
      <c r="AH41" s="51"/>
      <c r="AI41" s="51"/>
      <c r="AJ41" s="51"/>
      <c r="AK41" s="51"/>
      <c r="AL41" s="51"/>
      <c r="AM41" s="51"/>
      <c r="AN41" s="51"/>
      <c r="AO41" s="51"/>
      <c r="AP41" s="51"/>
      <c r="AQ41" s="51"/>
      <c r="AR41" s="40"/>
      <c r="BE41" s="35"/>
    </row>
    <row r="42" spans="1:57" s="2" customFormat="1" ht="24.95" customHeight="1">
      <c r="A42" s="35"/>
      <c r="B42" s="36"/>
      <c r="C42" s="24" t="s">
        <v>54</v>
      </c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  <c r="AF42" s="37"/>
      <c r="AG42" s="37"/>
      <c r="AH42" s="37"/>
      <c r="AI42" s="37"/>
      <c r="AJ42" s="37"/>
      <c r="AK42" s="37"/>
      <c r="AL42" s="37"/>
      <c r="AM42" s="37"/>
      <c r="AN42" s="37"/>
      <c r="AO42" s="37"/>
      <c r="AP42" s="37"/>
      <c r="AQ42" s="37"/>
      <c r="AR42" s="40"/>
      <c r="BE42" s="35"/>
    </row>
    <row r="43" spans="1:57" s="2" customFormat="1" ht="6.95" customHeight="1">
      <c r="A43" s="35"/>
      <c r="B43" s="36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  <c r="R43" s="37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7"/>
      <c r="AD43" s="37"/>
      <c r="AE43" s="37"/>
      <c r="AF43" s="37"/>
      <c r="AG43" s="37"/>
      <c r="AH43" s="37"/>
      <c r="AI43" s="37"/>
      <c r="AJ43" s="37"/>
      <c r="AK43" s="37"/>
      <c r="AL43" s="37"/>
      <c r="AM43" s="37"/>
      <c r="AN43" s="37"/>
      <c r="AO43" s="37"/>
      <c r="AP43" s="37"/>
      <c r="AQ43" s="37"/>
      <c r="AR43" s="40"/>
      <c r="BE43" s="35"/>
    </row>
    <row r="44" spans="1:57" s="4" customFormat="1" ht="12" customHeight="1">
      <c r="B44" s="52"/>
      <c r="C44" s="30" t="s">
        <v>13</v>
      </c>
      <c r="D44" s="53"/>
      <c r="E44" s="53"/>
      <c r="F44" s="53"/>
      <c r="G44" s="53"/>
      <c r="H44" s="53"/>
      <c r="I44" s="53"/>
      <c r="J44" s="53"/>
      <c r="K44" s="53"/>
      <c r="L44" s="53" t="str">
        <f>K5</f>
        <v>2021/029</v>
      </c>
      <c r="M44" s="53"/>
      <c r="N44" s="53"/>
      <c r="O44" s="53"/>
      <c r="P44" s="53"/>
      <c r="Q44" s="53"/>
      <c r="R44" s="53"/>
      <c r="S44" s="53"/>
      <c r="T44" s="53"/>
      <c r="U44" s="53"/>
      <c r="V44" s="53"/>
      <c r="W44" s="53"/>
      <c r="X44" s="53"/>
      <c r="Y44" s="53"/>
      <c r="Z44" s="53"/>
      <c r="AA44" s="53"/>
      <c r="AB44" s="53"/>
      <c r="AC44" s="53"/>
      <c r="AD44" s="53"/>
      <c r="AE44" s="53"/>
      <c r="AF44" s="53"/>
      <c r="AG44" s="53"/>
      <c r="AH44" s="53"/>
      <c r="AI44" s="53"/>
      <c r="AJ44" s="53"/>
      <c r="AK44" s="53"/>
      <c r="AL44" s="53"/>
      <c r="AM44" s="53"/>
      <c r="AN44" s="53"/>
      <c r="AO44" s="53"/>
      <c r="AP44" s="53"/>
      <c r="AQ44" s="53"/>
      <c r="AR44" s="54"/>
    </row>
    <row r="45" spans="1:57" s="5" customFormat="1" ht="36.950000000000003" customHeight="1">
      <c r="B45" s="55"/>
      <c r="C45" s="56" t="s">
        <v>16</v>
      </c>
      <c r="D45" s="57"/>
      <c r="E45" s="57"/>
      <c r="F45" s="57"/>
      <c r="G45" s="57"/>
      <c r="H45" s="57"/>
      <c r="I45" s="57"/>
      <c r="J45" s="57"/>
      <c r="K45" s="57"/>
      <c r="L45" s="344" t="str">
        <f>K6</f>
        <v>Bytové jednotky OŘ Brno - Orava bytové jednotky</v>
      </c>
      <c r="M45" s="345"/>
      <c r="N45" s="345"/>
      <c r="O45" s="345"/>
      <c r="P45" s="345"/>
      <c r="Q45" s="345"/>
      <c r="R45" s="345"/>
      <c r="S45" s="345"/>
      <c r="T45" s="345"/>
      <c r="U45" s="345"/>
      <c r="V45" s="345"/>
      <c r="W45" s="345"/>
      <c r="X45" s="345"/>
      <c r="Y45" s="345"/>
      <c r="Z45" s="345"/>
      <c r="AA45" s="345"/>
      <c r="AB45" s="345"/>
      <c r="AC45" s="345"/>
      <c r="AD45" s="345"/>
      <c r="AE45" s="345"/>
      <c r="AF45" s="345"/>
      <c r="AG45" s="345"/>
      <c r="AH45" s="345"/>
      <c r="AI45" s="345"/>
      <c r="AJ45" s="345"/>
      <c r="AK45" s="345"/>
      <c r="AL45" s="345"/>
      <c r="AM45" s="345"/>
      <c r="AN45" s="345"/>
      <c r="AO45" s="345"/>
      <c r="AP45" s="57"/>
      <c r="AQ45" s="57"/>
      <c r="AR45" s="58"/>
    </row>
    <row r="46" spans="1:57" s="2" customFormat="1" ht="6.95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  <c r="R46" s="37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  <c r="AF46" s="37"/>
      <c r="AG46" s="37"/>
      <c r="AH46" s="37"/>
      <c r="AI46" s="37"/>
      <c r="AJ46" s="37"/>
      <c r="AK46" s="37"/>
      <c r="AL46" s="37"/>
      <c r="AM46" s="37"/>
      <c r="AN46" s="37"/>
      <c r="AO46" s="37"/>
      <c r="AP46" s="37"/>
      <c r="AQ46" s="37"/>
      <c r="AR46" s="40"/>
      <c r="BE46" s="35"/>
    </row>
    <row r="47" spans="1:57" s="2" customFormat="1" ht="12" customHeight="1">
      <c r="A47" s="35"/>
      <c r="B47" s="36"/>
      <c r="C47" s="30" t="s">
        <v>21</v>
      </c>
      <c r="D47" s="37"/>
      <c r="E47" s="37"/>
      <c r="F47" s="37"/>
      <c r="G47" s="37"/>
      <c r="H47" s="37"/>
      <c r="I47" s="37"/>
      <c r="J47" s="37"/>
      <c r="K47" s="37"/>
      <c r="L47" s="59" t="str">
        <f>IF(K8="","",K8)</f>
        <v xml:space="preserve">Ivanovice na Hané </v>
      </c>
      <c r="M47" s="37"/>
      <c r="N47" s="37"/>
      <c r="O47" s="37"/>
      <c r="P47" s="37"/>
      <c r="Q47" s="37"/>
      <c r="R47" s="37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  <c r="AF47" s="37"/>
      <c r="AG47" s="37"/>
      <c r="AH47" s="37"/>
      <c r="AI47" s="30" t="s">
        <v>23</v>
      </c>
      <c r="AJ47" s="37"/>
      <c r="AK47" s="37"/>
      <c r="AL47" s="37"/>
      <c r="AM47" s="346" t="str">
        <f>IF(AN8= "","",AN8)</f>
        <v>18. 3. 2021</v>
      </c>
      <c r="AN47" s="346"/>
      <c r="AO47" s="37"/>
      <c r="AP47" s="37"/>
      <c r="AQ47" s="37"/>
      <c r="AR47" s="40"/>
      <c r="BE47" s="35"/>
    </row>
    <row r="48" spans="1:57" s="2" customFormat="1" ht="6.95" customHeight="1">
      <c r="A48" s="35"/>
      <c r="B48" s="36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  <c r="AF48" s="37"/>
      <c r="AG48" s="37"/>
      <c r="AH48" s="37"/>
      <c r="AI48" s="37"/>
      <c r="AJ48" s="37"/>
      <c r="AK48" s="37"/>
      <c r="AL48" s="37"/>
      <c r="AM48" s="37"/>
      <c r="AN48" s="37"/>
      <c r="AO48" s="37"/>
      <c r="AP48" s="37"/>
      <c r="AQ48" s="37"/>
      <c r="AR48" s="40"/>
      <c r="BE48" s="35"/>
    </row>
    <row r="49" spans="1:91" s="2" customFormat="1" ht="15.2" customHeight="1">
      <c r="A49" s="35"/>
      <c r="B49" s="36"/>
      <c r="C49" s="30" t="s">
        <v>25</v>
      </c>
      <c r="D49" s="37"/>
      <c r="E49" s="37"/>
      <c r="F49" s="37"/>
      <c r="G49" s="37"/>
      <c r="H49" s="37"/>
      <c r="I49" s="37"/>
      <c r="J49" s="37"/>
      <c r="K49" s="37"/>
      <c r="L49" s="53" t="str">
        <f>IF(E11= "","",E11)</f>
        <v>Správa železniční dopravní cesty</v>
      </c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  <c r="AF49" s="37"/>
      <c r="AG49" s="37"/>
      <c r="AH49" s="37"/>
      <c r="AI49" s="30" t="s">
        <v>33</v>
      </c>
      <c r="AJ49" s="37"/>
      <c r="AK49" s="37"/>
      <c r="AL49" s="37"/>
      <c r="AM49" s="353" t="str">
        <f>IF(E17="","",E17)</f>
        <v>ENEX GROUP s.r.o.</v>
      </c>
      <c r="AN49" s="354"/>
      <c r="AO49" s="354"/>
      <c r="AP49" s="354"/>
      <c r="AQ49" s="37"/>
      <c r="AR49" s="40"/>
      <c r="AS49" s="347" t="s">
        <v>55</v>
      </c>
      <c r="AT49" s="348"/>
      <c r="AU49" s="61"/>
      <c r="AV49" s="61"/>
      <c r="AW49" s="61"/>
      <c r="AX49" s="61"/>
      <c r="AY49" s="61"/>
      <c r="AZ49" s="61"/>
      <c r="BA49" s="61"/>
      <c r="BB49" s="61"/>
      <c r="BC49" s="61"/>
      <c r="BD49" s="62"/>
      <c r="BE49" s="35"/>
    </row>
    <row r="50" spans="1:91" s="2" customFormat="1" ht="15.2" customHeight="1">
      <c r="A50" s="35"/>
      <c r="B50" s="36"/>
      <c r="C50" s="30" t="s">
        <v>31</v>
      </c>
      <c r="D50" s="37"/>
      <c r="E50" s="37"/>
      <c r="F50" s="37"/>
      <c r="G50" s="37"/>
      <c r="H50" s="37"/>
      <c r="I50" s="37"/>
      <c r="J50" s="37"/>
      <c r="K50" s="37"/>
      <c r="L50" s="53" t="str">
        <f>IF(E14= "Vyplň údaj","",E14)</f>
        <v/>
      </c>
      <c r="M50" s="37"/>
      <c r="N50" s="37"/>
      <c r="O50" s="37"/>
      <c r="P50" s="37"/>
      <c r="Q50" s="37"/>
      <c r="R50" s="37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  <c r="AF50" s="37"/>
      <c r="AG50" s="37"/>
      <c r="AH50" s="37"/>
      <c r="AI50" s="30" t="s">
        <v>37</v>
      </c>
      <c r="AJ50" s="37"/>
      <c r="AK50" s="37"/>
      <c r="AL50" s="37"/>
      <c r="AM50" s="353" t="str">
        <f>IF(E20="","",E20)</f>
        <v xml:space="preserve"> </v>
      </c>
      <c r="AN50" s="354"/>
      <c r="AO50" s="354"/>
      <c r="AP50" s="354"/>
      <c r="AQ50" s="37"/>
      <c r="AR50" s="40"/>
      <c r="AS50" s="349"/>
      <c r="AT50" s="350"/>
      <c r="AU50" s="63"/>
      <c r="AV50" s="63"/>
      <c r="AW50" s="63"/>
      <c r="AX50" s="63"/>
      <c r="AY50" s="63"/>
      <c r="AZ50" s="63"/>
      <c r="BA50" s="63"/>
      <c r="BB50" s="63"/>
      <c r="BC50" s="63"/>
      <c r="BD50" s="64"/>
      <c r="BE50" s="35"/>
    </row>
    <row r="51" spans="1:91" s="2" customFormat="1" ht="10.9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  <c r="R51" s="37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  <c r="AF51" s="37"/>
      <c r="AG51" s="37"/>
      <c r="AH51" s="37"/>
      <c r="AI51" s="37"/>
      <c r="AJ51" s="37"/>
      <c r="AK51" s="37"/>
      <c r="AL51" s="37"/>
      <c r="AM51" s="37"/>
      <c r="AN51" s="37"/>
      <c r="AO51" s="37"/>
      <c r="AP51" s="37"/>
      <c r="AQ51" s="37"/>
      <c r="AR51" s="40"/>
      <c r="AS51" s="351"/>
      <c r="AT51" s="352"/>
      <c r="AU51" s="65"/>
      <c r="AV51" s="65"/>
      <c r="AW51" s="65"/>
      <c r="AX51" s="65"/>
      <c r="AY51" s="65"/>
      <c r="AZ51" s="65"/>
      <c r="BA51" s="65"/>
      <c r="BB51" s="65"/>
      <c r="BC51" s="65"/>
      <c r="BD51" s="66"/>
      <c r="BE51" s="35"/>
    </row>
    <row r="52" spans="1:91" s="2" customFormat="1" ht="29.25" customHeight="1">
      <c r="A52" s="35"/>
      <c r="B52" s="36"/>
      <c r="C52" s="355" t="s">
        <v>56</v>
      </c>
      <c r="D52" s="356"/>
      <c r="E52" s="356"/>
      <c r="F52" s="356"/>
      <c r="G52" s="356"/>
      <c r="H52" s="67"/>
      <c r="I52" s="358" t="s">
        <v>57</v>
      </c>
      <c r="J52" s="356"/>
      <c r="K52" s="356"/>
      <c r="L52" s="356"/>
      <c r="M52" s="356"/>
      <c r="N52" s="356"/>
      <c r="O52" s="356"/>
      <c r="P52" s="356"/>
      <c r="Q52" s="356"/>
      <c r="R52" s="356"/>
      <c r="S52" s="356"/>
      <c r="T52" s="356"/>
      <c r="U52" s="356"/>
      <c r="V52" s="356"/>
      <c r="W52" s="356"/>
      <c r="X52" s="356"/>
      <c r="Y52" s="356"/>
      <c r="Z52" s="356"/>
      <c r="AA52" s="356"/>
      <c r="AB52" s="356"/>
      <c r="AC52" s="356"/>
      <c r="AD52" s="356"/>
      <c r="AE52" s="356"/>
      <c r="AF52" s="356"/>
      <c r="AG52" s="357" t="s">
        <v>58</v>
      </c>
      <c r="AH52" s="356"/>
      <c r="AI52" s="356"/>
      <c r="AJ52" s="356"/>
      <c r="AK52" s="356"/>
      <c r="AL52" s="356"/>
      <c r="AM52" s="356"/>
      <c r="AN52" s="358" t="s">
        <v>59</v>
      </c>
      <c r="AO52" s="356"/>
      <c r="AP52" s="356"/>
      <c r="AQ52" s="68" t="s">
        <v>60</v>
      </c>
      <c r="AR52" s="40"/>
      <c r="AS52" s="69" t="s">
        <v>61</v>
      </c>
      <c r="AT52" s="70" t="s">
        <v>62</v>
      </c>
      <c r="AU52" s="70" t="s">
        <v>63</v>
      </c>
      <c r="AV52" s="70" t="s">
        <v>64</v>
      </c>
      <c r="AW52" s="70" t="s">
        <v>65</v>
      </c>
      <c r="AX52" s="70" t="s">
        <v>66</v>
      </c>
      <c r="AY52" s="70" t="s">
        <v>67</v>
      </c>
      <c r="AZ52" s="70" t="s">
        <v>68</v>
      </c>
      <c r="BA52" s="70" t="s">
        <v>69</v>
      </c>
      <c r="BB52" s="70" t="s">
        <v>70</v>
      </c>
      <c r="BC52" s="70" t="s">
        <v>71</v>
      </c>
      <c r="BD52" s="71" t="s">
        <v>72</v>
      </c>
      <c r="BE52" s="35"/>
    </row>
    <row r="53" spans="1:91" s="2" customFormat="1" ht="10.9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  <c r="R53" s="37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  <c r="AF53" s="37"/>
      <c r="AG53" s="37"/>
      <c r="AH53" s="37"/>
      <c r="AI53" s="37"/>
      <c r="AJ53" s="37"/>
      <c r="AK53" s="37"/>
      <c r="AL53" s="37"/>
      <c r="AM53" s="37"/>
      <c r="AN53" s="37"/>
      <c r="AO53" s="37"/>
      <c r="AP53" s="37"/>
      <c r="AQ53" s="37"/>
      <c r="AR53" s="40"/>
      <c r="AS53" s="72"/>
      <c r="AT53" s="73"/>
      <c r="AU53" s="73"/>
      <c r="AV53" s="73"/>
      <c r="AW53" s="73"/>
      <c r="AX53" s="73"/>
      <c r="AY53" s="73"/>
      <c r="AZ53" s="73"/>
      <c r="BA53" s="73"/>
      <c r="BB53" s="73"/>
      <c r="BC53" s="73"/>
      <c r="BD53" s="74"/>
      <c r="BE53" s="35"/>
    </row>
    <row r="54" spans="1:91" s="6" customFormat="1" ht="32.450000000000003" customHeight="1">
      <c r="B54" s="75"/>
      <c r="C54" s="76" t="s">
        <v>73</v>
      </c>
      <c r="D54" s="77"/>
      <c r="E54" s="77"/>
      <c r="F54" s="77"/>
      <c r="G54" s="77"/>
      <c r="H54" s="77"/>
      <c r="I54" s="77"/>
      <c r="J54" s="77"/>
      <c r="K54" s="77"/>
      <c r="L54" s="77"/>
      <c r="M54" s="77"/>
      <c r="N54" s="77"/>
      <c r="O54" s="77"/>
      <c r="P54" s="77"/>
      <c r="Q54" s="77"/>
      <c r="R54" s="77"/>
      <c r="S54" s="77"/>
      <c r="T54" s="77"/>
      <c r="U54" s="77"/>
      <c r="V54" s="77"/>
      <c r="W54" s="77"/>
      <c r="X54" s="77"/>
      <c r="Y54" s="77"/>
      <c r="Z54" s="77"/>
      <c r="AA54" s="77"/>
      <c r="AB54" s="77"/>
      <c r="AC54" s="77"/>
      <c r="AD54" s="77"/>
      <c r="AE54" s="77"/>
      <c r="AF54" s="77"/>
      <c r="AG54" s="366">
        <f>ROUND(AG55,2)</f>
        <v>0</v>
      </c>
      <c r="AH54" s="366"/>
      <c r="AI54" s="366"/>
      <c r="AJ54" s="366"/>
      <c r="AK54" s="366"/>
      <c r="AL54" s="366"/>
      <c r="AM54" s="366"/>
      <c r="AN54" s="367">
        <f t="shared" ref="AN54:AN61" si="0">SUM(AG54,AT54)</f>
        <v>0</v>
      </c>
      <c r="AO54" s="367"/>
      <c r="AP54" s="367"/>
      <c r="AQ54" s="79" t="s">
        <v>19</v>
      </c>
      <c r="AR54" s="80"/>
      <c r="AS54" s="81">
        <f>ROUND(AS55,2)</f>
        <v>0</v>
      </c>
      <c r="AT54" s="82">
        <f t="shared" ref="AT54:AT61" si="1">ROUND(SUM(AV54:AW54),2)</f>
        <v>0</v>
      </c>
      <c r="AU54" s="83">
        <f>ROUND(AU55,5)</f>
        <v>0</v>
      </c>
      <c r="AV54" s="82">
        <f>ROUND(AZ54*L29,2)</f>
        <v>0</v>
      </c>
      <c r="AW54" s="82">
        <f>ROUND(BA54*L30,2)</f>
        <v>0</v>
      </c>
      <c r="AX54" s="82">
        <f>ROUND(BB54*L29,2)</f>
        <v>0</v>
      </c>
      <c r="AY54" s="82">
        <f>ROUND(BC54*L30,2)</f>
        <v>0</v>
      </c>
      <c r="AZ54" s="82">
        <f>ROUND(AZ55,2)</f>
        <v>0</v>
      </c>
      <c r="BA54" s="82">
        <f>ROUND(BA55,2)</f>
        <v>0</v>
      </c>
      <c r="BB54" s="82">
        <f>ROUND(BB55,2)</f>
        <v>0</v>
      </c>
      <c r="BC54" s="82">
        <f>ROUND(BC55,2)</f>
        <v>0</v>
      </c>
      <c r="BD54" s="84">
        <f>ROUND(BD55,2)</f>
        <v>0</v>
      </c>
      <c r="BS54" s="85" t="s">
        <v>74</v>
      </c>
      <c r="BT54" s="85" t="s">
        <v>75</v>
      </c>
      <c r="BU54" s="86" t="s">
        <v>76</v>
      </c>
      <c r="BV54" s="85" t="s">
        <v>77</v>
      </c>
      <c r="BW54" s="85" t="s">
        <v>5</v>
      </c>
      <c r="BX54" s="85" t="s">
        <v>78</v>
      </c>
      <c r="CL54" s="85" t="s">
        <v>19</v>
      </c>
    </row>
    <row r="55" spans="1:91" s="7" customFormat="1" ht="16.5" customHeight="1">
      <c r="B55" s="87"/>
      <c r="C55" s="88"/>
      <c r="D55" s="362" t="s">
        <v>79</v>
      </c>
      <c r="E55" s="362"/>
      <c r="F55" s="362"/>
      <c r="G55" s="362"/>
      <c r="H55" s="362"/>
      <c r="I55" s="89"/>
      <c r="J55" s="362" t="s">
        <v>80</v>
      </c>
      <c r="K55" s="362"/>
      <c r="L55" s="362"/>
      <c r="M55" s="362"/>
      <c r="N55" s="362"/>
      <c r="O55" s="362"/>
      <c r="P55" s="362"/>
      <c r="Q55" s="362"/>
      <c r="R55" s="362"/>
      <c r="S55" s="362"/>
      <c r="T55" s="362"/>
      <c r="U55" s="362"/>
      <c r="V55" s="362"/>
      <c r="W55" s="362"/>
      <c r="X55" s="362"/>
      <c r="Y55" s="362"/>
      <c r="Z55" s="362"/>
      <c r="AA55" s="362"/>
      <c r="AB55" s="362"/>
      <c r="AC55" s="362"/>
      <c r="AD55" s="362"/>
      <c r="AE55" s="362"/>
      <c r="AF55" s="362"/>
      <c r="AG55" s="359">
        <f>ROUND(SUM(AG56:AG61),2)</f>
        <v>0</v>
      </c>
      <c r="AH55" s="360"/>
      <c r="AI55" s="360"/>
      <c r="AJ55" s="360"/>
      <c r="AK55" s="360"/>
      <c r="AL55" s="360"/>
      <c r="AM55" s="360"/>
      <c r="AN55" s="361">
        <f t="shared" si="0"/>
        <v>0</v>
      </c>
      <c r="AO55" s="360"/>
      <c r="AP55" s="360"/>
      <c r="AQ55" s="90" t="s">
        <v>81</v>
      </c>
      <c r="AR55" s="91"/>
      <c r="AS55" s="92">
        <f>ROUND(SUM(AS56:AS61),2)</f>
        <v>0</v>
      </c>
      <c r="AT55" s="93">
        <f t="shared" si="1"/>
        <v>0</v>
      </c>
      <c r="AU55" s="94">
        <f>ROUND(SUM(AU56:AU61),5)</f>
        <v>0</v>
      </c>
      <c r="AV55" s="93">
        <f>ROUND(AZ55*L29,2)</f>
        <v>0</v>
      </c>
      <c r="AW55" s="93">
        <f>ROUND(BA55*L30,2)</f>
        <v>0</v>
      </c>
      <c r="AX55" s="93">
        <f>ROUND(BB55*L29,2)</f>
        <v>0</v>
      </c>
      <c r="AY55" s="93">
        <f>ROUND(BC55*L30,2)</f>
        <v>0</v>
      </c>
      <c r="AZ55" s="93">
        <f>ROUND(SUM(AZ56:AZ61),2)</f>
        <v>0</v>
      </c>
      <c r="BA55" s="93">
        <f>ROUND(SUM(BA56:BA61),2)</f>
        <v>0</v>
      </c>
      <c r="BB55" s="93">
        <f>ROUND(SUM(BB56:BB61),2)</f>
        <v>0</v>
      </c>
      <c r="BC55" s="93">
        <f>ROUND(SUM(BC56:BC61),2)</f>
        <v>0</v>
      </c>
      <c r="BD55" s="95">
        <f>ROUND(SUM(BD56:BD61),2)</f>
        <v>0</v>
      </c>
      <c r="BS55" s="96" t="s">
        <v>74</v>
      </c>
      <c r="BT55" s="96" t="s">
        <v>82</v>
      </c>
      <c r="BU55" s="96" t="s">
        <v>76</v>
      </c>
      <c r="BV55" s="96" t="s">
        <v>77</v>
      </c>
      <c r="BW55" s="96" t="s">
        <v>83</v>
      </c>
      <c r="BX55" s="96" t="s">
        <v>5</v>
      </c>
      <c r="CL55" s="96" t="s">
        <v>19</v>
      </c>
      <c r="CM55" s="96" t="s">
        <v>84</v>
      </c>
    </row>
    <row r="56" spans="1:91" s="4" customFormat="1" ht="16.5" customHeight="1">
      <c r="A56" s="97" t="s">
        <v>85</v>
      </c>
      <c r="B56" s="52"/>
      <c r="C56" s="98"/>
      <c r="D56" s="98"/>
      <c r="E56" s="365" t="s">
        <v>86</v>
      </c>
      <c r="F56" s="365"/>
      <c r="G56" s="365"/>
      <c r="H56" s="365"/>
      <c r="I56" s="365"/>
      <c r="J56" s="98"/>
      <c r="K56" s="365" t="s">
        <v>87</v>
      </c>
      <c r="L56" s="365"/>
      <c r="M56" s="365"/>
      <c r="N56" s="365"/>
      <c r="O56" s="365"/>
      <c r="P56" s="365"/>
      <c r="Q56" s="365"/>
      <c r="R56" s="365"/>
      <c r="S56" s="365"/>
      <c r="T56" s="365"/>
      <c r="U56" s="365"/>
      <c r="V56" s="365"/>
      <c r="W56" s="365"/>
      <c r="X56" s="365"/>
      <c r="Y56" s="365"/>
      <c r="Z56" s="365"/>
      <c r="AA56" s="365"/>
      <c r="AB56" s="365"/>
      <c r="AC56" s="365"/>
      <c r="AD56" s="365"/>
      <c r="AE56" s="365"/>
      <c r="AF56" s="365"/>
      <c r="AG56" s="363">
        <f>'SO 01 - Stavební část'!J32</f>
        <v>0</v>
      </c>
      <c r="AH56" s="364"/>
      <c r="AI56" s="364"/>
      <c r="AJ56" s="364"/>
      <c r="AK56" s="364"/>
      <c r="AL56" s="364"/>
      <c r="AM56" s="364"/>
      <c r="AN56" s="363">
        <f t="shared" si="0"/>
        <v>0</v>
      </c>
      <c r="AO56" s="364"/>
      <c r="AP56" s="364"/>
      <c r="AQ56" s="99" t="s">
        <v>88</v>
      </c>
      <c r="AR56" s="54"/>
      <c r="AS56" s="100">
        <v>0</v>
      </c>
      <c r="AT56" s="101">
        <f t="shared" si="1"/>
        <v>0</v>
      </c>
      <c r="AU56" s="102">
        <f>'SO 01 - Stavební část'!P104</f>
        <v>0</v>
      </c>
      <c r="AV56" s="101">
        <f>'SO 01 - Stavební část'!J35</f>
        <v>0</v>
      </c>
      <c r="AW56" s="101">
        <f>'SO 01 - Stavební část'!J36</f>
        <v>0</v>
      </c>
      <c r="AX56" s="101">
        <f>'SO 01 - Stavební část'!J37</f>
        <v>0</v>
      </c>
      <c r="AY56" s="101">
        <f>'SO 01 - Stavební část'!J38</f>
        <v>0</v>
      </c>
      <c r="AZ56" s="101">
        <f>'SO 01 - Stavební část'!F35</f>
        <v>0</v>
      </c>
      <c r="BA56" s="101">
        <f>'SO 01 - Stavební část'!F36</f>
        <v>0</v>
      </c>
      <c r="BB56" s="101">
        <f>'SO 01 - Stavební část'!F37</f>
        <v>0</v>
      </c>
      <c r="BC56" s="101">
        <f>'SO 01 - Stavební část'!F38</f>
        <v>0</v>
      </c>
      <c r="BD56" s="103">
        <f>'SO 01 - Stavební část'!F39</f>
        <v>0</v>
      </c>
      <c r="BT56" s="104" t="s">
        <v>84</v>
      </c>
      <c r="BV56" s="104" t="s">
        <v>77</v>
      </c>
      <c r="BW56" s="104" t="s">
        <v>89</v>
      </c>
      <c r="BX56" s="104" t="s">
        <v>83</v>
      </c>
      <c r="CL56" s="104" t="s">
        <v>19</v>
      </c>
    </row>
    <row r="57" spans="1:91" s="4" customFormat="1" ht="16.5" customHeight="1">
      <c r="A57" s="97" t="s">
        <v>85</v>
      </c>
      <c r="B57" s="52"/>
      <c r="C57" s="98"/>
      <c r="D57" s="98"/>
      <c r="E57" s="365" t="s">
        <v>90</v>
      </c>
      <c r="F57" s="365"/>
      <c r="G57" s="365"/>
      <c r="H57" s="365"/>
      <c r="I57" s="365"/>
      <c r="J57" s="98"/>
      <c r="K57" s="365" t="s">
        <v>91</v>
      </c>
      <c r="L57" s="365"/>
      <c r="M57" s="365"/>
      <c r="N57" s="365"/>
      <c r="O57" s="365"/>
      <c r="P57" s="365"/>
      <c r="Q57" s="365"/>
      <c r="R57" s="365"/>
      <c r="S57" s="365"/>
      <c r="T57" s="365"/>
      <c r="U57" s="365"/>
      <c r="V57" s="365"/>
      <c r="W57" s="365"/>
      <c r="X57" s="365"/>
      <c r="Y57" s="365"/>
      <c r="Z57" s="365"/>
      <c r="AA57" s="365"/>
      <c r="AB57" s="365"/>
      <c r="AC57" s="365"/>
      <c r="AD57" s="365"/>
      <c r="AE57" s="365"/>
      <c r="AF57" s="365"/>
      <c r="AG57" s="363">
        <f>'SO 02 - Zdravotechnika'!J32</f>
        <v>0</v>
      </c>
      <c r="AH57" s="364"/>
      <c r="AI57" s="364"/>
      <c r="AJ57" s="364"/>
      <c r="AK57" s="364"/>
      <c r="AL57" s="364"/>
      <c r="AM57" s="364"/>
      <c r="AN57" s="363">
        <f t="shared" si="0"/>
        <v>0</v>
      </c>
      <c r="AO57" s="364"/>
      <c r="AP57" s="364"/>
      <c r="AQ57" s="99" t="s">
        <v>88</v>
      </c>
      <c r="AR57" s="54"/>
      <c r="AS57" s="100">
        <v>0</v>
      </c>
      <c r="AT57" s="101">
        <f t="shared" si="1"/>
        <v>0</v>
      </c>
      <c r="AU57" s="102">
        <f>'SO 02 - Zdravotechnika'!P94</f>
        <v>0</v>
      </c>
      <c r="AV57" s="101">
        <f>'SO 02 - Zdravotechnika'!J35</f>
        <v>0</v>
      </c>
      <c r="AW57" s="101">
        <f>'SO 02 - Zdravotechnika'!J36</f>
        <v>0</v>
      </c>
      <c r="AX57" s="101">
        <f>'SO 02 - Zdravotechnika'!J37</f>
        <v>0</v>
      </c>
      <c r="AY57" s="101">
        <f>'SO 02 - Zdravotechnika'!J38</f>
        <v>0</v>
      </c>
      <c r="AZ57" s="101">
        <f>'SO 02 - Zdravotechnika'!F35</f>
        <v>0</v>
      </c>
      <c r="BA57" s="101">
        <f>'SO 02 - Zdravotechnika'!F36</f>
        <v>0</v>
      </c>
      <c r="BB57" s="101">
        <f>'SO 02 - Zdravotechnika'!F37</f>
        <v>0</v>
      </c>
      <c r="BC57" s="101">
        <f>'SO 02 - Zdravotechnika'!F38</f>
        <v>0</v>
      </c>
      <c r="BD57" s="103">
        <f>'SO 02 - Zdravotechnika'!F39</f>
        <v>0</v>
      </c>
      <c r="BT57" s="104" t="s">
        <v>84</v>
      </c>
      <c r="BV57" s="104" t="s">
        <v>77</v>
      </c>
      <c r="BW57" s="104" t="s">
        <v>92</v>
      </c>
      <c r="BX57" s="104" t="s">
        <v>83</v>
      </c>
      <c r="CL57" s="104" t="s">
        <v>19</v>
      </c>
    </row>
    <row r="58" spans="1:91" s="4" customFormat="1" ht="16.5" customHeight="1">
      <c r="A58" s="97" t="s">
        <v>85</v>
      </c>
      <c r="B58" s="52"/>
      <c r="C58" s="98"/>
      <c r="D58" s="98"/>
      <c r="E58" s="365" t="s">
        <v>93</v>
      </c>
      <c r="F58" s="365"/>
      <c r="G58" s="365"/>
      <c r="H58" s="365"/>
      <c r="I58" s="365"/>
      <c r="J58" s="98"/>
      <c r="K58" s="365" t="s">
        <v>94</v>
      </c>
      <c r="L58" s="365"/>
      <c r="M58" s="365"/>
      <c r="N58" s="365"/>
      <c r="O58" s="365"/>
      <c r="P58" s="365"/>
      <c r="Q58" s="365"/>
      <c r="R58" s="365"/>
      <c r="S58" s="365"/>
      <c r="T58" s="365"/>
      <c r="U58" s="365"/>
      <c r="V58" s="365"/>
      <c r="W58" s="365"/>
      <c r="X58" s="365"/>
      <c r="Y58" s="365"/>
      <c r="Z58" s="365"/>
      <c r="AA58" s="365"/>
      <c r="AB58" s="365"/>
      <c r="AC58" s="365"/>
      <c r="AD58" s="365"/>
      <c r="AE58" s="365"/>
      <c r="AF58" s="365"/>
      <c r="AG58" s="363">
        <f>'SO 03 - Ústřední topení'!J32</f>
        <v>0</v>
      </c>
      <c r="AH58" s="364"/>
      <c r="AI58" s="364"/>
      <c r="AJ58" s="364"/>
      <c r="AK58" s="364"/>
      <c r="AL58" s="364"/>
      <c r="AM58" s="364"/>
      <c r="AN58" s="363">
        <f t="shared" si="0"/>
        <v>0</v>
      </c>
      <c r="AO58" s="364"/>
      <c r="AP58" s="364"/>
      <c r="AQ58" s="99" t="s">
        <v>88</v>
      </c>
      <c r="AR58" s="54"/>
      <c r="AS58" s="100">
        <v>0</v>
      </c>
      <c r="AT58" s="101">
        <f t="shared" si="1"/>
        <v>0</v>
      </c>
      <c r="AU58" s="102">
        <f>'SO 03 - Ústřední topení'!P93</f>
        <v>0</v>
      </c>
      <c r="AV58" s="101">
        <f>'SO 03 - Ústřední topení'!J35</f>
        <v>0</v>
      </c>
      <c r="AW58" s="101">
        <f>'SO 03 - Ústřední topení'!J36</f>
        <v>0</v>
      </c>
      <c r="AX58" s="101">
        <f>'SO 03 - Ústřední topení'!J37</f>
        <v>0</v>
      </c>
      <c r="AY58" s="101">
        <f>'SO 03 - Ústřední topení'!J38</f>
        <v>0</v>
      </c>
      <c r="AZ58" s="101">
        <f>'SO 03 - Ústřední topení'!F35</f>
        <v>0</v>
      </c>
      <c r="BA58" s="101">
        <f>'SO 03 - Ústřední topení'!F36</f>
        <v>0</v>
      </c>
      <c r="BB58" s="101">
        <f>'SO 03 - Ústřední topení'!F37</f>
        <v>0</v>
      </c>
      <c r="BC58" s="101">
        <f>'SO 03 - Ústřední topení'!F38</f>
        <v>0</v>
      </c>
      <c r="BD58" s="103">
        <f>'SO 03 - Ústřední topení'!F39</f>
        <v>0</v>
      </c>
      <c r="BT58" s="104" t="s">
        <v>84</v>
      </c>
      <c r="BV58" s="104" t="s">
        <v>77</v>
      </c>
      <c r="BW58" s="104" t="s">
        <v>95</v>
      </c>
      <c r="BX58" s="104" t="s">
        <v>83</v>
      </c>
      <c r="CL58" s="104" t="s">
        <v>19</v>
      </c>
    </row>
    <row r="59" spans="1:91" s="4" customFormat="1" ht="16.5" customHeight="1">
      <c r="A59" s="97" t="s">
        <v>85</v>
      </c>
      <c r="B59" s="52"/>
      <c r="C59" s="98"/>
      <c r="D59" s="98"/>
      <c r="E59" s="365" t="s">
        <v>96</v>
      </c>
      <c r="F59" s="365"/>
      <c r="G59" s="365"/>
      <c r="H59" s="365"/>
      <c r="I59" s="365"/>
      <c r="J59" s="98"/>
      <c r="K59" s="365" t="s">
        <v>97</v>
      </c>
      <c r="L59" s="365"/>
      <c r="M59" s="365"/>
      <c r="N59" s="365"/>
      <c r="O59" s="365"/>
      <c r="P59" s="365"/>
      <c r="Q59" s="365"/>
      <c r="R59" s="365"/>
      <c r="S59" s="365"/>
      <c r="T59" s="365"/>
      <c r="U59" s="365"/>
      <c r="V59" s="365"/>
      <c r="W59" s="365"/>
      <c r="X59" s="365"/>
      <c r="Y59" s="365"/>
      <c r="Z59" s="365"/>
      <c r="AA59" s="365"/>
      <c r="AB59" s="365"/>
      <c r="AC59" s="365"/>
      <c r="AD59" s="365"/>
      <c r="AE59" s="365"/>
      <c r="AF59" s="365"/>
      <c r="AG59" s="363">
        <f>'SO 05 - Elektroinstalace'!J32</f>
        <v>0</v>
      </c>
      <c r="AH59" s="364"/>
      <c r="AI59" s="364"/>
      <c r="AJ59" s="364"/>
      <c r="AK59" s="364"/>
      <c r="AL59" s="364"/>
      <c r="AM59" s="364"/>
      <c r="AN59" s="363">
        <f t="shared" si="0"/>
        <v>0</v>
      </c>
      <c r="AO59" s="364"/>
      <c r="AP59" s="364"/>
      <c r="AQ59" s="99" t="s">
        <v>88</v>
      </c>
      <c r="AR59" s="54"/>
      <c r="AS59" s="100">
        <v>0</v>
      </c>
      <c r="AT59" s="101">
        <f t="shared" si="1"/>
        <v>0</v>
      </c>
      <c r="AU59" s="102">
        <f>'SO 05 - Elektroinstalace'!P91</f>
        <v>0</v>
      </c>
      <c r="AV59" s="101">
        <f>'SO 05 - Elektroinstalace'!J35</f>
        <v>0</v>
      </c>
      <c r="AW59" s="101">
        <f>'SO 05 - Elektroinstalace'!J36</f>
        <v>0</v>
      </c>
      <c r="AX59" s="101">
        <f>'SO 05 - Elektroinstalace'!J37</f>
        <v>0</v>
      </c>
      <c r="AY59" s="101">
        <f>'SO 05 - Elektroinstalace'!J38</f>
        <v>0</v>
      </c>
      <c r="AZ59" s="101">
        <f>'SO 05 - Elektroinstalace'!F35</f>
        <v>0</v>
      </c>
      <c r="BA59" s="101">
        <f>'SO 05 - Elektroinstalace'!F36</f>
        <v>0</v>
      </c>
      <c r="BB59" s="101">
        <f>'SO 05 - Elektroinstalace'!F37</f>
        <v>0</v>
      </c>
      <c r="BC59" s="101">
        <f>'SO 05 - Elektroinstalace'!F38</f>
        <v>0</v>
      </c>
      <c r="BD59" s="103">
        <f>'SO 05 - Elektroinstalace'!F39</f>
        <v>0</v>
      </c>
      <c r="BT59" s="104" t="s">
        <v>84</v>
      </c>
      <c r="BV59" s="104" t="s">
        <v>77</v>
      </c>
      <c r="BW59" s="104" t="s">
        <v>98</v>
      </c>
      <c r="BX59" s="104" t="s">
        <v>83</v>
      </c>
      <c r="CL59" s="104" t="s">
        <v>19</v>
      </c>
    </row>
    <row r="60" spans="1:91" s="4" customFormat="1" ht="16.5" customHeight="1">
      <c r="A60" s="97" t="s">
        <v>85</v>
      </c>
      <c r="B60" s="52"/>
      <c r="C60" s="98"/>
      <c r="D60" s="98"/>
      <c r="E60" s="365" t="s">
        <v>99</v>
      </c>
      <c r="F60" s="365"/>
      <c r="G60" s="365"/>
      <c r="H60" s="365"/>
      <c r="I60" s="365"/>
      <c r="J60" s="98"/>
      <c r="K60" s="365" t="s">
        <v>100</v>
      </c>
      <c r="L60" s="365"/>
      <c r="M60" s="365"/>
      <c r="N60" s="365"/>
      <c r="O60" s="365"/>
      <c r="P60" s="365"/>
      <c r="Q60" s="365"/>
      <c r="R60" s="365"/>
      <c r="S60" s="365"/>
      <c r="T60" s="365"/>
      <c r="U60" s="365"/>
      <c r="V60" s="365"/>
      <c r="W60" s="365"/>
      <c r="X60" s="365"/>
      <c r="Y60" s="365"/>
      <c r="Z60" s="365"/>
      <c r="AA60" s="365"/>
      <c r="AB60" s="365"/>
      <c r="AC60" s="365"/>
      <c r="AD60" s="365"/>
      <c r="AE60" s="365"/>
      <c r="AF60" s="365"/>
      <c r="AG60" s="363">
        <f>'SO 04 - Vzduchotechnika'!J32</f>
        <v>0</v>
      </c>
      <c r="AH60" s="364"/>
      <c r="AI60" s="364"/>
      <c r="AJ60" s="364"/>
      <c r="AK60" s="364"/>
      <c r="AL60" s="364"/>
      <c r="AM60" s="364"/>
      <c r="AN60" s="363">
        <f t="shared" si="0"/>
        <v>0</v>
      </c>
      <c r="AO60" s="364"/>
      <c r="AP60" s="364"/>
      <c r="AQ60" s="99" t="s">
        <v>88</v>
      </c>
      <c r="AR60" s="54"/>
      <c r="AS60" s="100">
        <v>0</v>
      </c>
      <c r="AT60" s="101">
        <f t="shared" si="1"/>
        <v>0</v>
      </c>
      <c r="AU60" s="102">
        <f>'SO 04 - Vzduchotechnika'!P88</f>
        <v>0</v>
      </c>
      <c r="AV60" s="101">
        <f>'SO 04 - Vzduchotechnika'!J35</f>
        <v>0</v>
      </c>
      <c r="AW60" s="101">
        <f>'SO 04 - Vzduchotechnika'!J36</f>
        <v>0</v>
      </c>
      <c r="AX60" s="101">
        <f>'SO 04 - Vzduchotechnika'!J37</f>
        <v>0</v>
      </c>
      <c r="AY60" s="101">
        <f>'SO 04 - Vzduchotechnika'!J38</f>
        <v>0</v>
      </c>
      <c r="AZ60" s="101">
        <f>'SO 04 - Vzduchotechnika'!F35</f>
        <v>0</v>
      </c>
      <c r="BA60" s="101">
        <f>'SO 04 - Vzduchotechnika'!F36</f>
        <v>0</v>
      </c>
      <c r="BB60" s="101">
        <f>'SO 04 - Vzduchotechnika'!F37</f>
        <v>0</v>
      </c>
      <c r="BC60" s="101">
        <f>'SO 04 - Vzduchotechnika'!F38</f>
        <v>0</v>
      </c>
      <c r="BD60" s="103">
        <f>'SO 04 - Vzduchotechnika'!F39</f>
        <v>0</v>
      </c>
      <c r="BT60" s="104" t="s">
        <v>84</v>
      </c>
      <c r="BV60" s="104" t="s">
        <v>77</v>
      </c>
      <c r="BW60" s="104" t="s">
        <v>101</v>
      </c>
      <c r="BX60" s="104" t="s">
        <v>83</v>
      </c>
      <c r="CL60" s="104" t="s">
        <v>19</v>
      </c>
    </row>
    <row r="61" spans="1:91" s="4" customFormat="1" ht="23.25" customHeight="1">
      <c r="A61" s="97" t="s">
        <v>85</v>
      </c>
      <c r="B61" s="52"/>
      <c r="C61" s="98"/>
      <c r="D61" s="98"/>
      <c r="E61" s="365" t="s">
        <v>102</v>
      </c>
      <c r="F61" s="365"/>
      <c r="G61" s="365"/>
      <c r="H61" s="365"/>
      <c r="I61" s="365"/>
      <c r="J61" s="98"/>
      <c r="K61" s="365" t="s">
        <v>103</v>
      </c>
      <c r="L61" s="365"/>
      <c r="M61" s="365"/>
      <c r="N61" s="365"/>
      <c r="O61" s="365"/>
      <c r="P61" s="365"/>
      <c r="Q61" s="365"/>
      <c r="R61" s="365"/>
      <c r="S61" s="365"/>
      <c r="T61" s="365"/>
      <c r="U61" s="365"/>
      <c r="V61" s="365"/>
      <c r="W61" s="365"/>
      <c r="X61" s="365"/>
      <c r="Y61" s="365"/>
      <c r="Z61" s="365"/>
      <c r="AA61" s="365"/>
      <c r="AB61" s="365"/>
      <c r="AC61" s="365"/>
      <c r="AD61" s="365"/>
      <c r="AE61" s="365"/>
      <c r="AF61" s="365"/>
      <c r="AG61" s="363">
        <f>'SO 98-98 - Všeobecný objekt'!J32</f>
        <v>0</v>
      </c>
      <c r="AH61" s="364"/>
      <c r="AI61" s="364"/>
      <c r="AJ61" s="364"/>
      <c r="AK61" s="364"/>
      <c r="AL61" s="364"/>
      <c r="AM61" s="364"/>
      <c r="AN61" s="363">
        <f t="shared" si="0"/>
        <v>0</v>
      </c>
      <c r="AO61" s="364"/>
      <c r="AP61" s="364"/>
      <c r="AQ61" s="99" t="s">
        <v>88</v>
      </c>
      <c r="AR61" s="54"/>
      <c r="AS61" s="105">
        <v>0</v>
      </c>
      <c r="AT61" s="106">
        <f t="shared" si="1"/>
        <v>0</v>
      </c>
      <c r="AU61" s="107">
        <f>'SO 98-98 - Všeobecný objekt'!P86</f>
        <v>0</v>
      </c>
      <c r="AV61" s="106">
        <f>'SO 98-98 - Všeobecný objekt'!J35</f>
        <v>0</v>
      </c>
      <c r="AW61" s="106">
        <f>'SO 98-98 - Všeobecný objekt'!J36</f>
        <v>0</v>
      </c>
      <c r="AX61" s="106">
        <f>'SO 98-98 - Všeobecný objekt'!J37</f>
        <v>0</v>
      </c>
      <c r="AY61" s="106">
        <f>'SO 98-98 - Všeobecný objekt'!J38</f>
        <v>0</v>
      </c>
      <c r="AZ61" s="106">
        <f>'SO 98-98 - Všeobecný objekt'!F35</f>
        <v>0</v>
      </c>
      <c r="BA61" s="106">
        <f>'SO 98-98 - Všeobecný objekt'!F36</f>
        <v>0</v>
      </c>
      <c r="BB61" s="106">
        <f>'SO 98-98 - Všeobecný objekt'!F37</f>
        <v>0</v>
      </c>
      <c r="BC61" s="106">
        <f>'SO 98-98 - Všeobecný objekt'!F38</f>
        <v>0</v>
      </c>
      <c r="BD61" s="108">
        <f>'SO 98-98 - Všeobecný objekt'!F39</f>
        <v>0</v>
      </c>
      <c r="BT61" s="104" t="s">
        <v>84</v>
      </c>
      <c r="BV61" s="104" t="s">
        <v>77</v>
      </c>
      <c r="BW61" s="104" t="s">
        <v>104</v>
      </c>
      <c r="BX61" s="104" t="s">
        <v>83</v>
      </c>
      <c r="CL61" s="104" t="s">
        <v>19</v>
      </c>
    </row>
    <row r="62" spans="1:91" s="2" customFormat="1" ht="30" customHeight="1">
      <c r="A62" s="35"/>
      <c r="B62" s="36"/>
      <c r="C62" s="37"/>
      <c r="D62" s="37"/>
      <c r="E62" s="37"/>
      <c r="F62" s="37"/>
      <c r="G62" s="37"/>
      <c r="H62" s="37"/>
      <c r="I62" s="37"/>
      <c r="J62" s="37"/>
      <c r="K62" s="37"/>
      <c r="L62" s="37"/>
      <c r="M62" s="37"/>
      <c r="N62" s="37"/>
      <c r="O62" s="37"/>
      <c r="P62" s="37"/>
      <c r="Q62" s="37"/>
      <c r="R62" s="37"/>
      <c r="S62" s="37"/>
      <c r="T62" s="37"/>
      <c r="U62" s="37"/>
      <c r="V62" s="37"/>
      <c r="W62" s="37"/>
      <c r="X62" s="37"/>
      <c r="Y62" s="37"/>
      <c r="Z62" s="37"/>
      <c r="AA62" s="37"/>
      <c r="AB62" s="37"/>
      <c r="AC62" s="37"/>
      <c r="AD62" s="37"/>
      <c r="AE62" s="37"/>
      <c r="AF62" s="37"/>
      <c r="AG62" s="37"/>
      <c r="AH62" s="37"/>
      <c r="AI62" s="37"/>
      <c r="AJ62" s="37"/>
      <c r="AK62" s="37"/>
      <c r="AL62" s="37"/>
      <c r="AM62" s="37"/>
      <c r="AN62" s="37"/>
      <c r="AO62" s="37"/>
      <c r="AP62" s="37"/>
      <c r="AQ62" s="37"/>
      <c r="AR62" s="40"/>
      <c r="AS62" s="35"/>
      <c r="AT62" s="35"/>
      <c r="AU62" s="35"/>
      <c r="AV62" s="35"/>
      <c r="AW62" s="35"/>
      <c r="AX62" s="35"/>
      <c r="AY62" s="35"/>
      <c r="AZ62" s="35"/>
      <c r="BA62" s="35"/>
      <c r="BB62" s="35"/>
      <c r="BC62" s="35"/>
      <c r="BD62" s="35"/>
      <c r="BE62" s="35"/>
    </row>
    <row r="63" spans="1:91" s="2" customFormat="1" ht="6.95" customHeight="1">
      <c r="A63" s="35"/>
      <c r="B63" s="48"/>
      <c r="C63" s="49"/>
      <c r="D63" s="49"/>
      <c r="E63" s="49"/>
      <c r="F63" s="49"/>
      <c r="G63" s="49"/>
      <c r="H63" s="49"/>
      <c r="I63" s="49"/>
      <c r="J63" s="49"/>
      <c r="K63" s="49"/>
      <c r="L63" s="49"/>
      <c r="M63" s="49"/>
      <c r="N63" s="49"/>
      <c r="O63" s="49"/>
      <c r="P63" s="49"/>
      <c r="Q63" s="49"/>
      <c r="R63" s="49"/>
      <c r="S63" s="49"/>
      <c r="T63" s="49"/>
      <c r="U63" s="49"/>
      <c r="V63" s="49"/>
      <c r="W63" s="49"/>
      <c r="X63" s="49"/>
      <c r="Y63" s="49"/>
      <c r="Z63" s="49"/>
      <c r="AA63" s="49"/>
      <c r="AB63" s="49"/>
      <c r="AC63" s="49"/>
      <c r="AD63" s="49"/>
      <c r="AE63" s="49"/>
      <c r="AF63" s="49"/>
      <c r="AG63" s="49"/>
      <c r="AH63" s="49"/>
      <c r="AI63" s="49"/>
      <c r="AJ63" s="49"/>
      <c r="AK63" s="49"/>
      <c r="AL63" s="49"/>
      <c r="AM63" s="49"/>
      <c r="AN63" s="49"/>
      <c r="AO63" s="49"/>
      <c r="AP63" s="49"/>
      <c r="AQ63" s="49"/>
      <c r="AR63" s="40"/>
      <c r="AS63" s="35"/>
      <c r="AT63" s="35"/>
      <c r="AU63" s="35"/>
      <c r="AV63" s="35"/>
      <c r="AW63" s="35"/>
      <c r="AX63" s="35"/>
      <c r="AY63" s="35"/>
      <c r="AZ63" s="35"/>
      <c r="BA63" s="35"/>
      <c r="BB63" s="35"/>
      <c r="BC63" s="35"/>
      <c r="BD63" s="35"/>
      <c r="BE63" s="35"/>
    </row>
  </sheetData>
  <sheetProtection algorithmName="SHA-512" hashValue="Ild3kXl3E1fprnCJnwnGEwKaS8fHEPkXBxgmPtEy8357+hEloGeQI2dePnL/H8oYUvnP0uczpNgFLMIGPFTjgw==" saltValue="pmmb9c0bc7TyoElYgjFlQy7lRHC8QYaVDJmTNrzRH1BFXRsp0hNzmOIc5t3V4Pd3RPVX22YyT/JkjBQFBcOQ6Q==" spinCount="100000" sheet="1" objects="1" scenarios="1" formatColumns="0" formatRows="0"/>
  <mergeCells count="66">
    <mergeCell ref="AR2:BE2"/>
    <mergeCell ref="L33:P33"/>
    <mergeCell ref="AK33:AO33"/>
    <mergeCell ref="W33:AE33"/>
    <mergeCell ref="AK35:AO35"/>
    <mergeCell ref="X35:AB35"/>
    <mergeCell ref="W31:AE31"/>
    <mergeCell ref="L31:P31"/>
    <mergeCell ref="L32:P32"/>
    <mergeCell ref="W32:AE32"/>
    <mergeCell ref="AK32:AO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AN60:AP60"/>
    <mergeCell ref="AG60:AM60"/>
    <mergeCell ref="E60:I60"/>
    <mergeCell ref="K60:AF60"/>
    <mergeCell ref="AN61:AP61"/>
    <mergeCell ref="AG61:AM61"/>
    <mergeCell ref="E61:I61"/>
    <mergeCell ref="K61:AF61"/>
    <mergeCell ref="AG58:AM58"/>
    <mergeCell ref="AN58:AP58"/>
    <mergeCell ref="E58:I58"/>
    <mergeCell ref="K58:AF58"/>
    <mergeCell ref="AN59:AP59"/>
    <mergeCell ref="AG59:AM59"/>
    <mergeCell ref="E59:I59"/>
    <mergeCell ref="K59:AF59"/>
    <mergeCell ref="AN56:AP56"/>
    <mergeCell ref="E56:I56"/>
    <mergeCell ref="K56:AF56"/>
    <mergeCell ref="AG56:AM56"/>
    <mergeCell ref="K57:AF57"/>
    <mergeCell ref="AN57:AP57"/>
    <mergeCell ref="E57:I57"/>
    <mergeCell ref="AG57:AM57"/>
    <mergeCell ref="C52:G52"/>
    <mergeCell ref="AG52:AM52"/>
    <mergeCell ref="AN52:AP52"/>
    <mergeCell ref="I52:AF52"/>
    <mergeCell ref="AG55:AM55"/>
    <mergeCell ref="AN55:AP55"/>
    <mergeCell ref="J55:AF55"/>
    <mergeCell ref="D55:H55"/>
    <mergeCell ref="AG54:AM54"/>
    <mergeCell ref="AN54:AP54"/>
    <mergeCell ref="L45:AO45"/>
    <mergeCell ref="AM47:AN47"/>
    <mergeCell ref="AS49:AT51"/>
    <mergeCell ref="AM49:AP49"/>
    <mergeCell ref="AM50:AP50"/>
  </mergeCells>
  <hyperlinks>
    <hyperlink ref="A56" location="'SO 01 - Stavební část'!C2" display="/" xr:uid="{00000000-0004-0000-0000-000000000000}"/>
    <hyperlink ref="A57" location="'SO 02 - Zdravotechnika'!C2" display="/" xr:uid="{00000000-0004-0000-0000-000001000000}"/>
    <hyperlink ref="A58" location="'SO 03 - Ústřední topení'!C2" display="/" xr:uid="{00000000-0004-0000-0000-000002000000}"/>
    <hyperlink ref="A59" location="'SO 05 - Elektroinstalace'!C2" display="/" xr:uid="{00000000-0004-0000-0000-000003000000}"/>
    <hyperlink ref="A60" location="'SO 04 - Vzduchotechnika'!C2" display="/" xr:uid="{00000000-0004-0000-0000-000004000000}"/>
    <hyperlink ref="A61" location="'SO 98-98 - Všeobecný objekt'!C2" display="/" xr:uid="{00000000-0004-0000-0000-000005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BM433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56" s="1" customFormat="1" ht="36.950000000000003" customHeight="1">
      <c r="L2" s="387"/>
      <c r="M2" s="387"/>
      <c r="N2" s="387"/>
      <c r="O2" s="387"/>
      <c r="P2" s="387"/>
      <c r="Q2" s="387"/>
      <c r="R2" s="387"/>
      <c r="S2" s="387"/>
      <c r="T2" s="387"/>
      <c r="U2" s="387"/>
      <c r="V2" s="387"/>
      <c r="AT2" s="18" t="s">
        <v>89</v>
      </c>
      <c r="AZ2" s="109" t="s">
        <v>105</v>
      </c>
      <c r="BA2" s="109" t="s">
        <v>106</v>
      </c>
      <c r="BB2" s="109" t="s">
        <v>107</v>
      </c>
      <c r="BC2" s="109" t="s">
        <v>108</v>
      </c>
      <c r="BD2" s="109" t="s">
        <v>109</v>
      </c>
    </row>
    <row r="3" spans="1:56" s="1" customFormat="1" ht="6.95" customHeight="1">
      <c r="B3" s="110"/>
      <c r="C3" s="111"/>
      <c r="D3" s="111"/>
      <c r="E3" s="111"/>
      <c r="F3" s="111"/>
      <c r="G3" s="111"/>
      <c r="H3" s="111"/>
      <c r="I3" s="111"/>
      <c r="J3" s="111"/>
      <c r="K3" s="111"/>
      <c r="L3" s="21"/>
      <c r="AT3" s="18" t="s">
        <v>84</v>
      </c>
      <c r="AZ3" s="109" t="s">
        <v>110</v>
      </c>
      <c r="BA3" s="109" t="s">
        <v>111</v>
      </c>
      <c r="BB3" s="109" t="s">
        <v>107</v>
      </c>
      <c r="BC3" s="109" t="s">
        <v>112</v>
      </c>
      <c r="BD3" s="109" t="s">
        <v>109</v>
      </c>
    </row>
    <row r="4" spans="1:56" s="1" customFormat="1" ht="24.95" customHeight="1">
      <c r="B4" s="21"/>
      <c r="D4" s="112" t="s">
        <v>113</v>
      </c>
      <c r="L4" s="21"/>
      <c r="M4" s="113" t="s">
        <v>10</v>
      </c>
      <c r="AT4" s="18" t="s">
        <v>4</v>
      </c>
      <c r="AZ4" s="109" t="s">
        <v>114</v>
      </c>
      <c r="BA4" s="109" t="s">
        <v>115</v>
      </c>
      <c r="BB4" s="109" t="s">
        <v>107</v>
      </c>
      <c r="BC4" s="109" t="s">
        <v>116</v>
      </c>
      <c r="BD4" s="109" t="s">
        <v>109</v>
      </c>
    </row>
    <row r="5" spans="1:56" s="1" customFormat="1" ht="6.95" customHeight="1">
      <c r="B5" s="21"/>
      <c r="L5" s="21"/>
    </row>
    <row r="6" spans="1:56" s="1" customFormat="1" ht="12" customHeight="1">
      <c r="B6" s="21"/>
      <c r="D6" s="114" t="s">
        <v>16</v>
      </c>
      <c r="L6" s="21"/>
    </row>
    <row r="7" spans="1:56" s="1" customFormat="1" ht="16.5" customHeight="1">
      <c r="B7" s="21"/>
      <c r="E7" s="388" t="str">
        <f>'Rekapitulace stavby'!K6</f>
        <v>Bytové jednotky OŘ Brno - Orava bytové jednotky</v>
      </c>
      <c r="F7" s="389"/>
      <c r="G7" s="389"/>
      <c r="H7" s="389"/>
      <c r="L7" s="21"/>
    </row>
    <row r="8" spans="1:56" s="1" customFormat="1" ht="12" customHeight="1">
      <c r="B8" s="21"/>
      <c r="D8" s="114" t="s">
        <v>117</v>
      </c>
      <c r="L8" s="21"/>
    </row>
    <row r="9" spans="1:56" s="2" customFormat="1" ht="16.5" customHeight="1">
      <c r="A9" s="35"/>
      <c r="B9" s="40"/>
      <c r="C9" s="35"/>
      <c r="D9" s="35"/>
      <c r="E9" s="388" t="s">
        <v>118</v>
      </c>
      <c r="F9" s="390"/>
      <c r="G9" s="390"/>
      <c r="H9" s="390"/>
      <c r="I9" s="35"/>
      <c r="J9" s="35"/>
      <c r="K9" s="35"/>
      <c r="L9" s="115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56" s="2" customFormat="1" ht="12" customHeight="1">
      <c r="A10" s="35"/>
      <c r="B10" s="40"/>
      <c r="C10" s="35"/>
      <c r="D10" s="114" t="s">
        <v>119</v>
      </c>
      <c r="E10" s="35"/>
      <c r="F10" s="35"/>
      <c r="G10" s="35"/>
      <c r="H10" s="35"/>
      <c r="I10" s="35"/>
      <c r="J10" s="35"/>
      <c r="K10" s="35"/>
      <c r="L10" s="115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56" s="2" customFormat="1" ht="16.5" customHeight="1">
      <c r="A11" s="35"/>
      <c r="B11" s="40"/>
      <c r="C11" s="35"/>
      <c r="D11" s="35"/>
      <c r="E11" s="391" t="s">
        <v>120</v>
      </c>
      <c r="F11" s="390"/>
      <c r="G11" s="390"/>
      <c r="H11" s="390"/>
      <c r="I11" s="35"/>
      <c r="J11" s="35"/>
      <c r="K11" s="35"/>
      <c r="L11" s="115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56" s="2" customFormat="1" ht="11.25">
      <c r="A12" s="35"/>
      <c r="B12" s="40"/>
      <c r="C12" s="35"/>
      <c r="D12" s="35"/>
      <c r="E12" s="35"/>
      <c r="F12" s="35"/>
      <c r="G12" s="35"/>
      <c r="H12" s="35"/>
      <c r="I12" s="35"/>
      <c r="J12" s="35"/>
      <c r="K12" s="35"/>
      <c r="L12" s="115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56" s="2" customFormat="1" ht="12" customHeight="1">
      <c r="A13" s="35"/>
      <c r="B13" s="40"/>
      <c r="C13" s="35"/>
      <c r="D13" s="114" t="s">
        <v>18</v>
      </c>
      <c r="E13" s="35"/>
      <c r="F13" s="104" t="s">
        <v>19</v>
      </c>
      <c r="G13" s="35"/>
      <c r="H13" s="35"/>
      <c r="I13" s="114" t="s">
        <v>20</v>
      </c>
      <c r="J13" s="104" t="s">
        <v>19</v>
      </c>
      <c r="K13" s="35"/>
      <c r="L13" s="115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56" s="2" customFormat="1" ht="12" customHeight="1">
      <c r="A14" s="35"/>
      <c r="B14" s="40"/>
      <c r="C14" s="35"/>
      <c r="D14" s="114" t="s">
        <v>21</v>
      </c>
      <c r="E14" s="35"/>
      <c r="F14" s="104" t="s">
        <v>22</v>
      </c>
      <c r="G14" s="35"/>
      <c r="H14" s="35"/>
      <c r="I14" s="114" t="s">
        <v>23</v>
      </c>
      <c r="J14" s="116" t="str">
        <f>'Rekapitulace stavby'!AN8</f>
        <v>18. 3. 2021</v>
      </c>
      <c r="K14" s="35"/>
      <c r="L14" s="11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56" s="2" customFormat="1" ht="10.9" customHeight="1">
      <c r="A15" s="35"/>
      <c r="B15" s="40"/>
      <c r="C15" s="35"/>
      <c r="D15" s="35"/>
      <c r="E15" s="35"/>
      <c r="F15" s="35"/>
      <c r="G15" s="35"/>
      <c r="H15" s="35"/>
      <c r="I15" s="35"/>
      <c r="J15" s="35"/>
      <c r="K15" s="35"/>
      <c r="L15" s="115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56" s="2" customFormat="1" ht="12" customHeight="1">
      <c r="A16" s="35"/>
      <c r="B16" s="40"/>
      <c r="C16" s="35"/>
      <c r="D16" s="114" t="s">
        <v>25</v>
      </c>
      <c r="E16" s="35"/>
      <c r="F16" s="35"/>
      <c r="G16" s="35"/>
      <c r="H16" s="35"/>
      <c r="I16" s="114" t="s">
        <v>26</v>
      </c>
      <c r="J16" s="104" t="s">
        <v>27</v>
      </c>
      <c r="K16" s="35"/>
      <c r="L16" s="115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8" customHeight="1">
      <c r="A17" s="35"/>
      <c r="B17" s="40"/>
      <c r="C17" s="35"/>
      <c r="D17" s="35"/>
      <c r="E17" s="104" t="s">
        <v>28</v>
      </c>
      <c r="F17" s="35"/>
      <c r="G17" s="35"/>
      <c r="H17" s="35"/>
      <c r="I17" s="114" t="s">
        <v>29</v>
      </c>
      <c r="J17" s="104" t="s">
        <v>30</v>
      </c>
      <c r="K17" s="35"/>
      <c r="L17" s="115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6.95" customHeight="1">
      <c r="A18" s="35"/>
      <c r="B18" s="40"/>
      <c r="C18" s="35"/>
      <c r="D18" s="35"/>
      <c r="E18" s="35"/>
      <c r="F18" s="35"/>
      <c r="G18" s="35"/>
      <c r="H18" s="35"/>
      <c r="I18" s="35"/>
      <c r="J18" s="35"/>
      <c r="K18" s="35"/>
      <c r="L18" s="115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12" customHeight="1">
      <c r="A19" s="35"/>
      <c r="B19" s="40"/>
      <c r="C19" s="35"/>
      <c r="D19" s="114" t="s">
        <v>31</v>
      </c>
      <c r="E19" s="35"/>
      <c r="F19" s="35"/>
      <c r="G19" s="35"/>
      <c r="H19" s="35"/>
      <c r="I19" s="114" t="s">
        <v>26</v>
      </c>
      <c r="J19" s="31" t="str">
        <f>'Rekapitulace stavby'!AN13</f>
        <v>Vyplň údaj</v>
      </c>
      <c r="K19" s="35"/>
      <c r="L19" s="115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8" customHeight="1">
      <c r="A20" s="35"/>
      <c r="B20" s="40"/>
      <c r="C20" s="35"/>
      <c r="D20" s="35"/>
      <c r="E20" s="392" t="str">
        <f>'Rekapitulace stavby'!E14</f>
        <v>Vyplň údaj</v>
      </c>
      <c r="F20" s="393"/>
      <c r="G20" s="393"/>
      <c r="H20" s="393"/>
      <c r="I20" s="114" t="s">
        <v>29</v>
      </c>
      <c r="J20" s="31" t="str">
        <f>'Rekapitulace stavby'!AN14</f>
        <v>Vyplň údaj</v>
      </c>
      <c r="K20" s="35"/>
      <c r="L20" s="115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6.95" customHeight="1">
      <c r="A21" s="35"/>
      <c r="B21" s="40"/>
      <c r="C21" s="35"/>
      <c r="D21" s="35"/>
      <c r="E21" s="35"/>
      <c r="F21" s="35"/>
      <c r="G21" s="35"/>
      <c r="H21" s="35"/>
      <c r="I21" s="35"/>
      <c r="J21" s="35"/>
      <c r="K21" s="35"/>
      <c r="L21" s="115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12" customHeight="1">
      <c r="A22" s="35"/>
      <c r="B22" s="40"/>
      <c r="C22" s="35"/>
      <c r="D22" s="114" t="s">
        <v>33</v>
      </c>
      <c r="E22" s="35"/>
      <c r="F22" s="35"/>
      <c r="G22" s="35"/>
      <c r="H22" s="35"/>
      <c r="I22" s="114" t="s">
        <v>26</v>
      </c>
      <c r="J22" s="104" t="s">
        <v>34</v>
      </c>
      <c r="K22" s="35"/>
      <c r="L22" s="115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8" customHeight="1">
      <c r="A23" s="35"/>
      <c r="B23" s="40"/>
      <c r="C23" s="35"/>
      <c r="D23" s="35"/>
      <c r="E23" s="104" t="s">
        <v>35</v>
      </c>
      <c r="F23" s="35"/>
      <c r="G23" s="35"/>
      <c r="H23" s="35"/>
      <c r="I23" s="114" t="s">
        <v>29</v>
      </c>
      <c r="J23" s="104" t="s">
        <v>19</v>
      </c>
      <c r="K23" s="35"/>
      <c r="L23" s="11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6.95" customHeight="1">
      <c r="A24" s="35"/>
      <c r="B24" s="40"/>
      <c r="C24" s="35"/>
      <c r="D24" s="35"/>
      <c r="E24" s="35"/>
      <c r="F24" s="35"/>
      <c r="G24" s="35"/>
      <c r="H24" s="35"/>
      <c r="I24" s="35"/>
      <c r="J24" s="35"/>
      <c r="K24" s="35"/>
      <c r="L24" s="115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12" customHeight="1">
      <c r="A25" s="35"/>
      <c r="B25" s="40"/>
      <c r="C25" s="35"/>
      <c r="D25" s="114" t="s">
        <v>37</v>
      </c>
      <c r="E25" s="35"/>
      <c r="F25" s="35"/>
      <c r="G25" s="35"/>
      <c r="H25" s="35"/>
      <c r="I25" s="114" t="s">
        <v>26</v>
      </c>
      <c r="J25" s="104" t="s">
        <v>19</v>
      </c>
      <c r="K25" s="35"/>
      <c r="L25" s="11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8" customHeight="1">
      <c r="A26" s="35"/>
      <c r="B26" s="40"/>
      <c r="C26" s="35"/>
      <c r="D26" s="35"/>
      <c r="E26" s="104" t="s">
        <v>38</v>
      </c>
      <c r="F26" s="35"/>
      <c r="G26" s="35"/>
      <c r="H26" s="35"/>
      <c r="I26" s="114" t="s">
        <v>29</v>
      </c>
      <c r="J26" s="104" t="s">
        <v>19</v>
      </c>
      <c r="K26" s="35"/>
      <c r="L26" s="11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2" customFormat="1" ht="6.95" customHeight="1">
      <c r="A27" s="35"/>
      <c r="B27" s="40"/>
      <c r="C27" s="35"/>
      <c r="D27" s="35"/>
      <c r="E27" s="35"/>
      <c r="F27" s="35"/>
      <c r="G27" s="35"/>
      <c r="H27" s="35"/>
      <c r="I27" s="35"/>
      <c r="J27" s="35"/>
      <c r="K27" s="35"/>
      <c r="L27" s="11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pans="1:31" s="2" customFormat="1" ht="12" customHeight="1">
      <c r="A28" s="35"/>
      <c r="B28" s="40"/>
      <c r="C28" s="35"/>
      <c r="D28" s="114" t="s">
        <v>39</v>
      </c>
      <c r="E28" s="35"/>
      <c r="F28" s="35"/>
      <c r="G28" s="35"/>
      <c r="H28" s="35"/>
      <c r="I28" s="35"/>
      <c r="J28" s="35"/>
      <c r="K28" s="35"/>
      <c r="L28" s="115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8" customFormat="1" ht="16.5" customHeight="1">
      <c r="A29" s="117"/>
      <c r="B29" s="118"/>
      <c r="C29" s="117"/>
      <c r="D29" s="117"/>
      <c r="E29" s="394" t="s">
        <v>19</v>
      </c>
      <c r="F29" s="394"/>
      <c r="G29" s="394"/>
      <c r="H29" s="394"/>
      <c r="I29" s="117"/>
      <c r="J29" s="117"/>
      <c r="K29" s="117"/>
      <c r="L29" s="119"/>
      <c r="S29" s="117"/>
      <c r="T29" s="117"/>
      <c r="U29" s="117"/>
      <c r="V29" s="117"/>
      <c r="W29" s="117"/>
      <c r="X29" s="117"/>
      <c r="Y29" s="117"/>
      <c r="Z29" s="117"/>
      <c r="AA29" s="117"/>
      <c r="AB29" s="117"/>
      <c r="AC29" s="117"/>
      <c r="AD29" s="117"/>
      <c r="AE29" s="117"/>
    </row>
    <row r="30" spans="1:31" s="2" customFormat="1" ht="6.95" customHeight="1">
      <c r="A30" s="35"/>
      <c r="B30" s="40"/>
      <c r="C30" s="35"/>
      <c r="D30" s="35"/>
      <c r="E30" s="35"/>
      <c r="F30" s="35"/>
      <c r="G30" s="35"/>
      <c r="H30" s="35"/>
      <c r="I30" s="35"/>
      <c r="J30" s="35"/>
      <c r="K30" s="35"/>
      <c r="L30" s="115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20"/>
      <c r="E31" s="120"/>
      <c r="F31" s="120"/>
      <c r="G31" s="120"/>
      <c r="H31" s="120"/>
      <c r="I31" s="120"/>
      <c r="J31" s="120"/>
      <c r="K31" s="120"/>
      <c r="L31" s="115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25.35" customHeight="1">
      <c r="A32" s="35"/>
      <c r="B32" s="40"/>
      <c r="C32" s="35"/>
      <c r="D32" s="121" t="s">
        <v>41</v>
      </c>
      <c r="E32" s="35"/>
      <c r="F32" s="35"/>
      <c r="G32" s="35"/>
      <c r="H32" s="35"/>
      <c r="I32" s="35"/>
      <c r="J32" s="122">
        <f>ROUND(J104, 2)</f>
        <v>0</v>
      </c>
      <c r="K32" s="35"/>
      <c r="L32" s="115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6.95" customHeight="1">
      <c r="A33" s="35"/>
      <c r="B33" s="40"/>
      <c r="C33" s="35"/>
      <c r="D33" s="120"/>
      <c r="E33" s="120"/>
      <c r="F33" s="120"/>
      <c r="G33" s="120"/>
      <c r="H33" s="120"/>
      <c r="I33" s="120"/>
      <c r="J33" s="120"/>
      <c r="K33" s="120"/>
      <c r="L33" s="115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35"/>
      <c r="F34" s="123" t="s">
        <v>43</v>
      </c>
      <c r="G34" s="35"/>
      <c r="H34" s="35"/>
      <c r="I34" s="123" t="s">
        <v>42</v>
      </c>
      <c r="J34" s="123" t="s">
        <v>44</v>
      </c>
      <c r="K34" s="35"/>
      <c r="L34" s="11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customHeight="1">
      <c r="A35" s="35"/>
      <c r="B35" s="40"/>
      <c r="C35" s="35"/>
      <c r="D35" s="124" t="s">
        <v>45</v>
      </c>
      <c r="E35" s="114" t="s">
        <v>46</v>
      </c>
      <c r="F35" s="125">
        <f>ROUND((SUM(BE104:BE432)),  2)</f>
        <v>0</v>
      </c>
      <c r="G35" s="35"/>
      <c r="H35" s="35"/>
      <c r="I35" s="126">
        <v>0.21</v>
      </c>
      <c r="J35" s="125">
        <f>ROUND(((SUM(BE104:BE432))*I35),  2)</f>
        <v>0</v>
      </c>
      <c r="K35" s="35"/>
      <c r="L35" s="115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customHeight="1">
      <c r="A36" s="35"/>
      <c r="B36" s="40"/>
      <c r="C36" s="35"/>
      <c r="D36" s="35"/>
      <c r="E36" s="114" t="s">
        <v>47</v>
      </c>
      <c r="F36" s="125">
        <f>ROUND((SUM(BF104:BF432)),  2)</f>
        <v>0</v>
      </c>
      <c r="G36" s="35"/>
      <c r="H36" s="35"/>
      <c r="I36" s="126">
        <v>0.15</v>
      </c>
      <c r="J36" s="125">
        <f>ROUND(((SUM(BF104:BF432))*I36),  2)</f>
        <v>0</v>
      </c>
      <c r="K36" s="35"/>
      <c r="L36" s="11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14" t="s">
        <v>48</v>
      </c>
      <c r="F37" s="125">
        <f>ROUND((SUM(BG104:BG432)),  2)</f>
        <v>0</v>
      </c>
      <c r="G37" s="35"/>
      <c r="H37" s="35"/>
      <c r="I37" s="126">
        <v>0.21</v>
      </c>
      <c r="J37" s="125">
        <f>0</f>
        <v>0</v>
      </c>
      <c r="K37" s="35"/>
      <c r="L37" s="115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14.45" hidden="1" customHeight="1">
      <c r="A38" s="35"/>
      <c r="B38" s="40"/>
      <c r="C38" s="35"/>
      <c r="D38" s="35"/>
      <c r="E38" s="114" t="s">
        <v>49</v>
      </c>
      <c r="F38" s="125">
        <f>ROUND((SUM(BH104:BH432)),  2)</f>
        <v>0</v>
      </c>
      <c r="G38" s="35"/>
      <c r="H38" s="35"/>
      <c r="I38" s="126">
        <v>0.15</v>
      </c>
      <c r="J38" s="125">
        <f>0</f>
        <v>0</v>
      </c>
      <c r="K38" s="35"/>
      <c r="L38" s="115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14.45" hidden="1" customHeight="1">
      <c r="A39" s="35"/>
      <c r="B39" s="40"/>
      <c r="C39" s="35"/>
      <c r="D39" s="35"/>
      <c r="E39" s="114" t="s">
        <v>50</v>
      </c>
      <c r="F39" s="125">
        <f>ROUND((SUM(BI104:BI432)),  2)</f>
        <v>0</v>
      </c>
      <c r="G39" s="35"/>
      <c r="H39" s="35"/>
      <c r="I39" s="126">
        <v>0</v>
      </c>
      <c r="J39" s="125">
        <f>0</f>
        <v>0</v>
      </c>
      <c r="K39" s="35"/>
      <c r="L39" s="115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6.95" customHeight="1">
      <c r="A40" s="35"/>
      <c r="B40" s="40"/>
      <c r="C40" s="35"/>
      <c r="D40" s="35"/>
      <c r="E40" s="35"/>
      <c r="F40" s="35"/>
      <c r="G40" s="35"/>
      <c r="H40" s="35"/>
      <c r="I40" s="35"/>
      <c r="J40" s="35"/>
      <c r="K40" s="35"/>
      <c r="L40" s="115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2" customFormat="1" ht="25.35" customHeight="1">
      <c r="A41" s="35"/>
      <c r="B41" s="40"/>
      <c r="C41" s="127"/>
      <c r="D41" s="128" t="s">
        <v>51</v>
      </c>
      <c r="E41" s="129"/>
      <c r="F41" s="129"/>
      <c r="G41" s="130" t="s">
        <v>52</v>
      </c>
      <c r="H41" s="131" t="s">
        <v>53</v>
      </c>
      <c r="I41" s="129"/>
      <c r="J41" s="132">
        <f>SUM(J32:J39)</f>
        <v>0</v>
      </c>
      <c r="K41" s="133"/>
      <c r="L41" s="115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pans="1:31" s="2" customFormat="1" ht="14.45" customHeight="1">
      <c r="A42" s="35"/>
      <c r="B42" s="134"/>
      <c r="C42" s="135"/>
      <c r="D42" s="135"/>
      <c r="E42" s="135"/>
      <c r="F42" s="135"/>
      <c r="G42" s="135"/>
      <c r="H42" s="135"/>
      <c r="I42" s="135"/>
      <c r="J42" s="135"/>
      <c r="K42" s="135"/>
      <c r="L42" s="115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6" spans="1:31" s="2" customFormat="1" ht="6.95" customHeight="1">
      <c r="A46" s="35"/>
      <c r="B46" s="136"/>
      <c r="C46" s="137"/>
      <c r="D46" s="137"/>
      <c r="E46" s="137"/>
      <c r="F46" s="137"/>
      <c r="G46" s="137"/>
      <c r="H46" s="137"/>
      <c r="I46" s="137"/>
      <c r="J46" s="137"/>
      <c r="K46" s="137"/>
      <c r="L46" s="115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pans="1:31" s="2" customFormat="1" ht="24.95" customHeight="1">
      <c r="A47" s="35"/>
      <c r="B47" s="36"/>
      <c r="C47" s="24" t="s">
        <v>121</v>
      </c>
      <c r="D47" s="37"/>
      <c r="E47" s="37"/>
      <c r="F47" s="37"/>
      <c r="G47" s="37"/>
      <c r="H47" s="37"/>
      <c r="I47" s="37"/>
      <c r="J47" s="37"/>
      <c r="K47" s="37"/>
      <c r="L47" s="115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pans="1:31" s="2" customFormat="1" ht="6.95" customHeight="1">
      <c r="A48" s="35"/>
      <c r="B48" s="36"/>
      <c r="C48" s="37"/>
      <c r="D48" s="37"/>
      <c r="E48" s="37"/>
      <c r="F48" s="37"/>
      <c r="G48" s="37"/>
      <c r="H48" s="37"/>
      <c r="I48" s="37"/>
      <c r="J48" s="37"/>
      <c r="K48" s="37"/>
      <c r="L48" s="115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47" s="2" customFormat="1" ht="12" customHeight="1">
      <c r="A49" s="35"/>
      <c r="B49" s="36"/>
      <c r="C49" s="30" t="s">
        <v>16</v>
      </c>
      <c r="D49" s="37"/>
      <c r="E49" s="37"/>
      <c r="F49" s="37"/>
      <c r="G49" s="37"/>
      <c r="H49" s="37"/>
      <c r="I49" s="37"/>
      <c r="J49" s="37"/>
      <c r="K49" s="37"/>
      <c r="L49" s="115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1:47" s="2" customFormat="1" ht="16.5" customHeight="1">
      <c r="A50" s="35"/>
      <c r="B50" s="36"/>
      <c r="C50" s="37"/>
      <c r="D50" s="37"/>
      <c r="E50" s="395" t="str">
        <f>E7</f>
        <v>Bytové jednotky OŘ Brno - Orava bytové jednotky</v>
      </c>
      <c r="F50" s="396"/>
      <c r="G50" s="396"/>
      <c r="H50" s="396"/>
      <c r="I50" s="37"/>
      <c r="J50" s="37"/>
      <c r="K50" s="37"/>
      <c r="L50" s="115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47" s="1" customFormat="1" ht="12" customHeight="1">
      <c r="B51" s="22"/>
      <c r="C51" s="30" t="s">
        <v>117</v>
      </c>
      <c r="D51" s="23"/>
      <c r="E51" s="23"/>
      <c r="F51" s="23"/>
      <c r="G51" s="23"/>
      <c r="H51" s="23"/>
      <c r="I51" s="23"/>
      <c r="J51" s="23"/>
      <c r="K51" s="23"/>
      <c r="L51" s="21"/>
    </row>
    <row r="52" spans="1:47" s="2" customFormat="1" ht="16.5" customHeight="1">
      <c r="A52" s="35"/>
      <c r="B52" s="36"/>
      <c r="C52" s="37"/>
      <c r="D52" s="37"/>
      <c r="E52" s="395" t="s">
        <v>118</v>
      </c>
      <c r="F52" s="397"/>
      <c r="G52" s="397"/>
      <c r="H52" s="397"/>
      <c r="I52" s="37"/>
      <c r="J52" s="37"/>
      <c r="K52" s="37"/>
      <c r="L52" s="115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1:47" s="2" customFormat="1" ht="12" customHeight="1">
      <c r="A53" s="35"/>
      <c r="B53" s="36"/>
      <c r="C53" s="30" t="s">
        <v>119</v>
      </c>
      <c r="D53" s="37"/>
      <c r="E53" s="37"/>
      <c r="F53" s="37"/>
      <c r="G53" s="37"/>
      <c r="H53" s="37"/>
      <c r="I53" s="37"/>
      <c r="J53" s="37"/>
      <c r="K53" s="37"/>
      <c r="L53" s="115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pans="1:47" s="2" customFormat="1" ht="16.5" customHeight="1">
      <c r="A54" s="35"/>
      <c r="B54" s="36"/>
      <c r="C54" s="37"/>
      <c r="D54" s="37"/>
      <c r="E54" s="344" t="str">
        <f>E11</f>
        <v>SO 01 - Stavební část</v>
      </c>
      <c r="F54" s="397"/>
      <c r="G54" s="397"/>
      <c r="H54" s="397"/>
      <c r="I54" s="37"/>
      <c r="J54" s="37"/>
      <c r="K54" s="37"/>
      <c r="L54" s="115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pans="1:47" s="2" customFormat="1" ht="6.95" customHeight="1">
      <c r="A55" s="35"/>
      <c r="B55" s="36"/>
      <c r="C55" s="37"/>
      <c r="D55" s="37"/>
      <c r="E55" s="37"/>
      <c r="F55" s="37"/>
      <c r="G55" s="37"/>
      <c r="H55" s="37"/>
      <c r="I55" s="37"/>
      <c r="J55" s="37"/>
      <c r="K55" s="37"/>
      <c r="L55" s="115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pans="1:47" s="2" customFormat="1" ht="12" customHeight="1">
      <c r="A56" s="35"/>
      <c r="B56" s="36"/>
      <c r="C56" s="30" t="s">
        <v>21</v>
      </c>
      <c r="D56" s="37"/>
      <c r="E56" s="37"/>
      <c r="F56" s="28" t="str">
        <f>F14</f>
        <v xml:space="preserve">Ivanovice na Hané </v>
      </c>
      <c r="G56" s="37"/>
      <c r="H56" s="37"/>
      <c r="I56" s="30" t="s">
        <v>23</v>
      </c>
      <c r="J56" s="60" t="str">
        <f>IF(J14="","",J14)</f>
        <v>18. 3. 2021</v>
      </c>
      <c r="K56" s="37"/>
      <c r="L56" s="115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pans="1:47" s="2" customFormat="1" ht="6.95" customHeight="1">
      <c r="A57" s="35"/>
      <c r="B57" s="36"/>
      <c r="C57" s="37"/>
      <c r="D57" s="37"/>
      <c r="E57" s="37"/>
      <c r="F57" s="37"/>
      <c r="G57" s="37"/>
      <c r="H57" s="37"/>
      <c r="I57" s="37"/>
      <c r="J57" s="37"/>
      <c r="K57" s="37"/>
      <c r="L57" s="115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pans="1:47" s="2" customFormat="1" ht="15.2" customHeight="1">
      <c r="A58" s="35"/>
      <c r="B58" s="36"/>
      <c r="C58" s="30" t="s">
        <v>25</v>
      </c>
      <c r="D58" s="37"/>
      <c r="E58" s="37"/>
      <c r="F58" s="28" t="str">
        <f>E17</f>
        <v>Správa železniční dopravní cesty</v>
      </c>
      <c r="G58" s="37"/>
      <c r="H58" s="37"/>
      <c r="I58" s="30" t="s">
        <v>33</v>
      </c>
      <c r="J58" s="33" t="str">
        <f>E23</f>
        <v>ENEX GROUP s.r.o.</v>
      </c>
      <c r="K58" s="37"/>
      <c r="L58" s="115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pans="1:47" s="2" customFormat="1" ht="15.2" customHeight="1">
      <c r="A59" s="35"/>
      <c r="B59" s="36"/>
      <c r="C59" s="30" t="s">
        <v>31</v>
      </c>
      <c r="D59" s="37"/>
      <c r="E59" s="37"/>
      <c r="F59" s="28" t="str">
        <f>IF(E20="","",E20)</f>
        <v>Vyplň údaj</v>
      </c>
      <c r="G59" s="37"/>
      <c r="H59" s="37"/>
      <c r="I59" s="30" t="s">
        <v>37</v>
      </c>
      <c r="J59" s="33" t="str">
        <f>E26</f>
        <v xml:space="preserve"> </v>
      </c>
      <c r="K59" s="37"/>
      <c r="L59" s="115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</row>
    <row r="60" spans="1:47" s="2" customFormat="1" ht="10.35" customHeight="1">
      <c r="A60" s="35"/>
      <c r="B60" s="36"/>
      <c r="C60" s="37"/>
      <c r="D60" s="37"/>
      <c r="E60" s="37"/>
      <c r="F60" s="37"/>
      <c r="G60" s="37"/>
      <c r="H60" s="37"/>
      <c r="I60" s="37"/>
      <c r="J60" s="37"/>
      <c r="K60" s="37"/>
      <c r="L60" s="115"/>
      <c r="S60" s="35"/>
      <c r="T60" s="35"/>
      <c r="U60" s="35"/>
      <c r="V60" s="35"/>
      <c r="W60" s="35"/>
      <c r="X60" s="35"/>
      <c r="Y60" s="35"/>
      <c r="Z60" s="35"/>
      <c r="AA60" s="35"/>
      <c r="AB60" s="35"/>
      <c r="AC60" s="35"/>
      <c r="AD60" s="35"/>
      <c r="AE60" s="35"/>
    </row>
    <row r="61" spans="1:47" s="2" customFormat="1" ht="29.25" customHeight="1">
      <c r="A61" s="35"/>
      <c r="B61" s="36"/>
      <c r="C61" s="138" t="s">
        <v>122</v>
      </c>
      <c r="D61" s="139"/>
      <c r="E61" s="139"/>
      <c r="F61" s="139"/>
      <c r="G61" s="139"/>
      <c r="H61" s="139"/>
      <c r="I61" s="139"/>
      <c r="J61" s="140" t="s">
        <v>123</v>
      </c>
      <c r="K61" s="139"/>
      <c r="L61" s="115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47" s="2" customFormat="1" ht="10.35" customHeight="1">
      <c r="A62" s="35"/>
      <c r="B62" s="36"/>
      <c r="C62" s="37"/>
      <c r="D62" s="37"/>
      <c r="E62" s="37"/>
      <c r="F62" s="37"/>
      <c r="G62" s="37"/>
      <c r="H62" s="37"/>
      <c r="I62" s="37"/>
      <c r="J62" s="37"/>
      <c r="K62" s="37"/>
      <c r="L62" s="115"/>
      <c r="S62" s="35"/>
      <c r="T62" s="35"/>
      <c r="U62" s="35"/>
      <c r="V62" s="35"/>
      <c r="W62" s="35"/>
      <c r="X62" s="35"/>
      <c r="Y62" s="35"/>
      <c r="Z62" s="35"/>
      <c r="AA62" s="35"/>
      <c r="AB62" s="35"/>
      <c r="AC62" s="35"/>
      <c r="AD62" s="35"/>
      <c r="AE62" s="35"/>
    </row>
    <row r="63" spans="1:47" s="2" customFormat="1" ht="22.9" customHeight="1">
      <c r="A63" s="35"/>
      <c r="B63" s="36"/>
      <c r="C63" s="141" t="s">
        <v>73</v>
      </c>
      <c r="D63" s="37"/>
      <c r="E63" s="37"/>
      <c r="F63" s="37"/>
      <c r="G63" s="37"/>
      <c r="H63" s="37"/>
      <c r="I63" s="37"/>
      <c r="J63" s="78">
        <f>J104</f>
        <v>0</v>
      </c>
      <c r="K63" s="37"/>
      <c r="L63" s="115"/>
      <c r="S63" s="35"/>
      <c r="T63" s="35"/>
      <c r="U63" s="35"/>
      <c r="V63" s="35"/>
      <c r="W63" s="35"/>
      <c r="X63" s="35"/>
      <c r="Y63" s="35"/>
      <c r="Z63" s="35"/>
      <c r="AA63" s="35"/>
      <c r="AB63" s="35"/>
      <c r="AC63" s="35"/>
      <c r="AD63" s="35"/>
      <c r="AE63" s="35"/>
      <c r="AU63" s="18" t="s">
        <v>124</v>
      </c>
    </row>
    <row r="64" spans="1:47" s="9" customFormat="1" ht="24.95" customHeight="1">
      <c r="B64" s="142"/>
      <c r="C64" s="143"/>
      <c r="D64" s="144" t="s">
        <v>125</v>
      </c>
      <c r="E64" s="145"/>
      <c r="F64" s="145"/>
      <c r="G64" s="145"/>
      <c r="H64" s="145"/>
      <c r="I64" s="145"/>
      <c r="J64" s="146">
        <f>J105</f>
        <v>0</v>
      </c>
      <c r="K64" s="143"/>
      <c r="L64" s="147"/>
    </row>
    <row r="65" spans="2:12" s="10" customFormat="1" ht="19.899999999999999" customHeight="1">
      <c r="B65" s="148"/>
      <c r="C65" s="98"/>
      <c r="D65" s="149" t="s">
        <v>126</v>
      </c>
      <c r="E65" s="150"/>
      <c r="F65" s="150"/>
      <c r="G65" s="150"/>
      <c r="H65" s="150"/>
      <c r="I65" s="150"/>
      <c r="J65" s="151">
        <f>J106</f>
        <v>0</v>
      </c>
      <c r="K65" s="98"/>
      <c r="L65" s="152"/>
    </row>
    <row r="66" spans="2:12" s="10" customFormat="1" ht="19.899999999999999" customHeight="1">
      <c r="B66" s="148"/>
      <c r="C66" s="98"/>
      <c r="D66" s="149" t="s">
        <v>127</v>
      </c>
      <c r="E66" s="150"/>
      <c r="F66" s="150"/>
      <c r="G66" s="150"/>
      <c r="H66" s="150"/>
      <c r="I66" s="150"/>
      <c r="J66" s="151">
        <f>J132</f>
        <v>0</v>
      </c>
      <c r="K66" s="98"/>
      <c r="L66" s="152"/>
    </row>
    <row r="67" spans="2:12" s="10" customFormat="1" ht="19.899999999999999" customHeight="1">
      <c r="B67" s="148"/>
      <c r="C67" s="98"/>
      <c r="D67" s="149" t="s">
        <v>128</v>
      </c>
      <c r="E67" s="150"/>
      <c r="F67" s="150"/>
      <c r="G67" s="150"/>
      <c r="H67" s="150"/>
      <c r="I67" s="150"/>
      <c r="J67" s="151">
        <f>J169</f>
        <v>0</v>
      </c>
      <c r="K67" s="98"/>
      <c r="L67" s="152"/>
    </row>
    <row r="68" spans="2:12" s="10" customFormat="1" ht="19.899999999999999" customHeight="1">
      <c r="B68" s="148"/>
      <c r="C68" s="98"/>
      <c r="D68" s="149" t="s">
        <v>129</v>
      </c>
      <c r="E68" s="150"/>
      <c r="F68" s="150"/>
      <c r="G68" s="150"/>
      <c r="H68" s="150"/>
      <c r="I68" s="150"/>
      <c r="J68" s="151">
        <f>J178</f>
        <v>0</v>
      </c>
      <c r="K68" s="98"/>
      <c r="L68" s="152"/>
    </row>
    <row r="69" spans="2:12" s="10" customFormat="1" ht="14.85" customHeight="1">
      <c r="B69" s="148"/>
      <c r="C69" s="98"/>
      <c r="D69" s="149" t="s">
        <v>130</v>
      </c>
      <c r="E69" s="150"/>
      <c r="F69" s="150"/>
      <c r="G69" s="150"/>
      <c r="H69" s="150"/>
      <c r="I69" s="150"/>
      <c r="J69" s="151">
        <f>J190</f>
        <v>0</v>
      </c>
      <c r="K69" s="98"/>
      <c r="L69" s="152"/>
    </row>
    <row r="70" spans="2:12" s="10" customFormat="1" ht="19.899999999999999" customHeight="1">
      <c r="B70" s="148"/>
      <c r="C70" s="98"/>
      <c r="D70" s="149" t="s">
        <v>131</v>
      </c>
      <c r="E70" s="150"/>
      <c r="F70" s="150"/>
      <c r="G70" s="150"/>
      <c r="H70" s="150"/>
      <c r="I70" s="150"/>
      <c r="J70" s="151">
        <f>J237</f>
        <v>0</v>
      </c>
      <c r="K70" s="98"/>
      <c r="L70" s="152"/>
    </row>
    <row r="71" spans="2:12" s="10" customFormat="1" ht="19.899999999999999" customHeight="1">
      <c r="B71" s="148"/>
      <c r="C71" s="98"/>
      <c r="D71" s="149" t="s">
        <v>132</v>
      </c>
      <c r="E71" s="150"/>
      <c r="F71" s="150"/>
      <c r="G71" s="150"/>
      <c r="H71" s="150"/>
      <c r="I71" s="150"/>
      <c r="J71" s="151">
        <f>J247</f>
        <v>0</v>
      </c>
      <c r="K71" s="98"/>
      <c r="L71" s="152"/>
    </row>
    <row r="72" spans="2:12" s="9" customFormat="1" ht="24.95" customHeight="1">
      <c r="B72" s="142"/>
      <c r="C72" s="143"/>
      <c r="D72" s="144" t="s">
        <v>133</v>
      </c>
      <c r="E72" s="145"/>
      <c r="F72" s="145"/>
      <c r="G72" s="145"/>
      <c r="H72" s="145"/>
      <c r="I72" s="145"/>
      <c r="J72" s="146">
        <f>J250</f>
        <v>0</v>
      </c>
      <c r="K72" s="143"/>
      <c r="L72" s="147"/>
    </row>
    <row r="73" spans="2:12" s="10" customFormat="1" ht="19.899999999999999" customHeight="1">
      <c r="B73" s="148"/>
      <c r="C73" s="98"/>
      <c r="D73" s="149" t="s">
        <v>134</v>
      </c>
      <c r="E73" s="150"/>
      <c r="F73" s="150"/>
      <c r="G73" s="150"/>
      <c r="H73" s="150"/>
      <c r="I73" s="150"/>
      <c r="J73" s="151">
        <f>J251</f>
        <v>0</v>
      </c>
      <c r="K73" s="98"/>
      <c r="L73" s="152"/>
    </row>
    <row r="74" spans="2:12" s="10" customFormat="1" ht="19.899999999999999" customHeight="1">
      <c r="B74" s="148"/>
      <c r="C74" s="98"/>
      <c r="D74" s="149" t="s">
        <v>135</v>
      </c>
      <c r="E74" s="150"/>
      <c r="F74" s="150"/>
      <c r="G74" s="150"/>
      <c r="H74" s="150"/>
      <c r="I74" s="150"/>
      <c r="J74" s="151">
        <f>J271</f>
        <v>0</v>
      </c>
      <c r="K74" s="98"/>
      <c r="L74" s="152"/>
    </row>
    <row r="75" spans="2:12" s="10" customFormat="1" ht="19.899999999999999" customHeight="1">
      <c r="B75" s="148"/>
      <c r="C75" s="98"/>
      <c r="D75" s="149" t="s">
        <v>136</v>
      </c>
      <c r="E75" s="150"/>
      <c r="F75" s="150"/>
      <c r="G75" s="150"/>
      <c r="H75" s="150"/>
      <c r="I75" s="150"/>
      <c r="J75" s="151">
        <f>J278</f>
        <v>0</v>
      </c>
      <c r="K75" s="98"/>
      <c r="L75" s="152"/>
    </row>
    <row r="76" spans="2:12" s="10" customFormat="1" ht="19.899999999999999" customHeight="1">
      <c r="B76" s="148"/>
      <c r="C76" s="98"/>
      <c r="D76" s="149" t="s">
        <v>137</v>
      </c>
      <c r="E76" s="150"/>
      <c r="F76" s="150"/>
      <c r="G76" s="150"/>
      <c r="H76" s="150"/>
      <c r="I76" s="150"/>
      <c r="J76" s="151">
        <f>J317</f>
        <v>0</v>
      </c>
      <c r="K76" s="98"/>
      <c r="L76" s="152"/>
    </row>
    <row r="77" spans="2:12" s="10" customFormat="1" ht="19.899999999999999" customHeight="1">
      <c r="B77" s="148"/>
      <c r="C77" s="98"/>
      <c r="D77" s="149" t="s">
        <v>138</v>
      </c>
      <c r="E77" s="150"/>
      <c r="F77" s="150"/>
      <c r="G77" s="150"/>
      <c r="H77" s="150"/>
      <c r="I77" s="150"/>
      <c r="J77" s="151">
        <f>J347</f>
        <v>0</v>
      </c>
      <c r="K77" s="98"/>
      <c r="L77" s="152"/>
    </row>
    <row r="78" spans="2:12" s="10" customFormat="1" ht="19.899999999999999" customHeight="1">
      <c r="B78" s="148"/>
      <c r="C78" s="98"/>
      <c r="D78" s="149" t="s">
        <v>139</v>
      </c>
      <c r="E78" s="150"/>
      <c r="F78" s="150"/>
      <c r="G78" s="150"/>
      <c r="H78" s="150"/>
      <c r="I78" s="150"/>
      <c r="J78" s="151">
        <f>J355</f>
        <v>0</v>
      </c>
      <c r="K78" s="98"/>
      <c r="L78" s="152"/>
    </row>
    <row r="79" spans="2:12" s="10" customFormat="1" ht="19.899999999999999" customHeight="1">
      <c r="B79" s="148"/>
      <c r="C79" s="98"/>
      <c r="D79" s="149" t="s">
        <v>140</v>
      </c>
      <c r="E79" s="150"/>
      <c r="F79" s="150"/>
      <c r="G79" s="150"/>
      <c r="H79" s="150"/>
      <c r="I79" s="150"/>
      <c r="J79" s="151">
        <f>J359</f>
        <v>0</v>
      </c>
      <c r="K79" s="98"/>
      <c r="L79" s="152"/>
    </row>
    <row r="80" spans="2:12" s="10" customFormat="1" ht="19.899999999999999" customHeight="1">
      <c r="B80" s="148"/>
      <c r="C80" s="98"/>
      <c r="D80" s="149" t="s">
        <v>141</v>
      </c>
      <c r="E80" s="150"/>
      <c r="F80" s="150"/>
      <c r="G80" s="150"/>
      <c r="H80" s="150"/>
      <c r="I80" s="150"/>
      <c r="J80" s="151">
        <f>J379</f>
        <v>0</v>
      </c>
      <c r="K80" s="98"/>
      <c r="L80" s="152"/>
    </row>
    <row r="81" spans="1:31" s="10" customFormat="1" ht="19.899999999999999" customHeight="1">
      <c r="B81" s="148"/>
      <c r="C81" s="98"/>
      <c r="D81" s="149" t="s">
        <v>142</v>
      </c>
      <c r="E81" s="150"/>
      <c r="F81" s="150"/>
      <c r="G81" s="150"/>
      <c r="H81" s="150"/>
      <c r="I81" s="150"/>
      <c r="J81" s="151">
        <f>J418</f>
        <v>0</v>
      </c>
      <c r="K81" s="98"/>
      <c r="L81" s="152"/>
    </row>
    <row r="82" spans="1:31" s="10" customFormat="1" ht="19.899999999999999" customHeight="1">
      <c r="B82" s="148"/>
      <c r="C82" s="98"/>
      <c r="D82" s="149" t="s">
        <v>143</v>
      </c>
      <c r="E82" s="150"/>
      <c r="F82" s="150"/>
      <c r="G82" s="150"/>
      <c r="H82" s="150"/>
      <c r="I82" s="150"/>
      <c r="J82" s="151">
        <f>J428</f>
        <v>0</v>
      </c>
      <c r="K82" s="98"/>
      <c r="L82" s="152"/>
    </row>
    <row r="83" spans="1:31" s="2" customFormat="1" ht="21.75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115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31" s="2" customFormat="1" ht="6.95" customHeight="1">
      <c r="A84" s="35"/>
      <c r="B84" s="48"/>
      <c r="C84" s="49"/>
      <c r="D84" s="49"/>
      <c r="E84" s="49"/>
      <c r="F84" s="49"/>
      <c r="G84" s="49"/>
      <c r="H84" s="49"/>
      <c r="I84" s="49"/>
      <c r="J84" s="49"/>
      <c r="K84" s="49"/>
      <c r="L84" s="115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8" spans="1:31" s="2" customFormat="1" ht="6.95" customHeight="1">
      <c r="A88" s="35"/>
      <c r="B88" s="50"/>
      <c r="C88" s="51"/>
      <c r="D88" s="51"/>
      <c r="E88" s="51"/>
      <c r="F88" s="51"/>
      <c r="G88" s="51"/>
      <c r="H88" s="51"/>
      <c r="I88" s="51"/>
      <c r="J88" s="51"/>
      <c r="K88" s="51"/>
      <c r="L88" s="115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31" s="2" customFormat="1" ht="24.95" customHeight="1">
      <c r="A89" s="35"/>
      <c r="B89" s="36"/>
      <c r="C89" s="24" t="s">
        <v>144</v>
      </c>
      <c r="D89" s="37"/>
      <c r="E89" s="37"/>
      <c r="F89" s="37"/>
      <c r="G89" s="37"/>
      <c r="H89" s="37"/>
      <c r="I89" s="37"/>
      <c r="J89" s="37"/>
      <c r="K89" s="37"/>
      <c r="L89" s="115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31" s="2" customFormat="1" ht="6.95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115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31" s="2" customFormat="1" ht="12" customHeight="1">
      <c r="A91" s="35"/>
      <c r="B91" s="36"/>
      <c r="C91" s="30" t="s">
        <v>16</v>
      </c>
      <c r="D91" s="37"/>
      <c r="E91" s="37"/>
      <c r="F91" s="37"/>
      <c r="G91" s="37"/>
      <c r="H91" s="37"/>
      <c r="I91" s="37"/>
      <c r="J91" s="37"/>
      <c r="K91" s="37"/>
      <c r="L91" s="115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31" s="2" customFormat="1" ht="16.5" customHeight="1">
      <c r="A92" s="35"/>
      <c r="B92" s="36"/>
      <c r="C92" s="37"/>
      <c r="D92" s="37"/>
      <c r="E92" s="395" t="str">
        <f>E7</f>
        <v>Bytové jednotky OŘ Brno - Orava bytové jednotky</v>
      </c>
      <c r="F92" s="396"/>
      <c r="G92" s="396"/>
      <c r="H92" s="396"/>
      <c r="I92" s="37"/>
      <c r="J92" s="37"/>
      <c r="K92" s="37"/>
      <c r="L92" s="115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31" s="1" customFormat="1" ht="12" customHeight="1">
      <c r="B93" s="22"/>
      <c r="C93" s="30" t="s">
        <v>117</v>
      </c>
      <c r="D93" s="23"/>
      <c r="E93" s="23"/>
      <c r="F93" s="23"/>
      <c r="G93" s="23"/>
      <c r="H93" s="23"/>
      <c r="I93" s="23"/>
      <c r="J93" s="23"/>
      <c r="K93" s="23"/>
      <c r="L93" s="21"/>
    </row>
    <row r="94" spans="1:31" s="2" customFormat="1" ht="16.5" customHeight="1">
      <c r="A94" s="35"/>
      <c r="B94" s="36"/>
      <c r="C94" s="37"/>
      <c r="D94" s="37"/>
      <c r="E94" s="395" t="s">
        <v>118</v>
      </c>
      <c r="F94" s="397"/>
      <c r="G94" s="397"/>
      <c r="H94" s="397"/>
      <c r="I94" s="37"/>
      <c r="J94" s="37"/>
      <c r="K94" s="37"/>
      <c r="L94" s="115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31" s="2" customFormat="1" ht="12" customHeight="1">
      <c r="A95" s="35"/>
      <c r="B95" s="36"/>
      <c r="C95" s="30" t="s">
        <v>119</v>
      </c>
      <c r="D95" s="37"/>
      <c r="E95" s="37"/>
      <c r="F95" s="37"/>
      <c r="G95" s="37"/>
      <c r="H95" s="37"/>
      <c r="I95" s="37"/>
      <c r="J95" s="37"/>
      <c r="K95" s="37"/>
      <c r="L95" s="115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pans="1:31" s="2" customFormat="1" ht="16.5" customHeight="1">
      <c r="A96" s="35"/>
      <c r="B96" s="36"/>
      <c r="C96" s="37"/>
      <c r="D96" s="37"/>
      <c r="E96" s="344" t="str">
        <f>E11</f>
        <v>SO 01 - Stavební část</v>
      </c>
      <c r="F96" s="397"/>
      <c r="G96" s="397"/>
      <c r="H96" s="397"/>
      <c r="I96" s="37"/>
      <c r="J96" s="37"/>
      <c r="K96" s="37"/>
      <c r="L96" s="115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</row>
    <row r="97" spans="1:65" s="2" customFormat="1" ht="6.95" customHeight="1">
      <c r="A97" s="35"/>
      <c r="B97" s="36"/>
      <c r="C97" s="37"/>
      <c r="D97" s="37"/>
      <c r="E97" s="37"/>
      <c r="F97" s="37"/>
      <c r="G97" s="37"/>
      <c r="H97" s="37"/>
      <c r="I97" s="37"/>
      <c r="J97" s="37"/>
      <c r="K97" s="37"/>
      <c r="L97" s="115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</row>
    <row r="98" spans="1:65" s="2" customFormat="1" ht="12" customHeight="1">
      <c r="A98" s="35"/>
      <c r="B98" s="36"/>
      <c r="C98" s="30" t="s">
        <v>21</v>
      </c>
      <c r="D98" s="37"/>
      <c r="E98" s="37"/>
      <c r="F98" s="28" t="str">
        <f>F14</f>
        <v xml:space="preserve">Ivanovice na Hané </v>
      </c>
      <c r="G98" s="37"/>
      <c r="H98" s="37"/>
      <c r="I98" s="30" t="s">
        <v>23</v>
      </c>
      <c r="J98" s="60" t="str">
        <f>IF(J14="","",J14)</f>
        <v>18. 3. 2021</v>
      </c>
      <c r="K98" s="37"/>
      <c r="L98" s="115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</row>
    <row r="99" spans="1:65" s="2" customFormat="1" ht="6.95" customHeight="1">
      <c r="A99" s="35"/>
      <c r="B99" s="36"/>
      <c r="C99" s="37"/>
      <c r="D99" s="37"/>
      <c r="E99" s="37"/>
      <c r="F99" s="37"/>
      <c r="G99" s="37"/>
      <c r="H99" s="37"/>
      <c r="I99" s="37"/>
      <c r="J99" s="37"/>
      <c r="K99" s="37"/>
      <c r="L99" s="115"/>
      <c r="S99" s="35"/>
      <c r="T99" s="35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</row>
    <row r="100" spans="1:65" s="2" customFormat="1" ht="15.2" customHeight="1">
      <c r="A100" s="35"/>
      <c r="B100" s="36"/>
      <c r="C100" s="30" t="s">
        <v>25</v>
      </c>
      <c r="D100" s="37"/>
      <c r="E100" s="37"/>
      <c r="F100" s="28" t="str">
        <f>E17</f>
        <v>Správa železniční dopravní cesty</v>
      </c>
      <c r="G100" s="37"/>
      <c r="H100" s="37"/>
      <c r="I100" s="30" t="s">
        <v>33</v>
      </c>
      <c r="J100" s="33" t="str">
        <f>E23</f>
        <v>ENEX GROUP s.r.o.</v>
      </c>
      <c r="K100" s="37"/>
      <c r="L100" s="115"/>
      <c r="S100" s="35"/>
      <c r="T100" s="35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</row>
    <row r="101" spans="1:65" s="2" customFormat="1" ht="15.2" customHeight="1">
      <c r="A101" s="35"/>
      <c r="B101" s="36"/>
      <c r="C101" s="30" t="s">
        <v>31</v>
      </c>
      <c r="D101" s="37"/>
      <c r="E101" s="37"/>
      <c r="F101" s="28" t="str">
        <f>IF(E20="","",E20)</f>
        <v>Vyplň údaj</v>
      </c>
      <c r="G101" s="37"/>
      <c r="H101" s="37"/>
      <c r="I101" s="30" t="s">
        <v>37</v>
      </c>
      <c r="J101" s="33" t="str">
        <f>E26</f>
        <v xml:space="preserve"> </v>
      </c>
      <c r="K101" s="37"/>
      <c r="L101" s="115"/>
      <c r="S101" s="35"/>
      <c r="T101" s="35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</row>
    <row r="102" spans="1:65" s="2" customFormat="1" ht="10.35" customHeight="1">
      <c r="A102" s="35"/>
      <c r="B102" s="36"/>
      <c r="C102" s="37"/>
      <c r="D102" s="37"/>
      <c r="E102" s="37"/>
      <c r="F102" s="37"/>
      <c r="G102" s="37"/>
      <c r="H102" s="37"/>
      <c r="I102" s="37"/>
      <c r="J102" s="37"/>
      <c r="K102" s="37"/>
      <c r="L102" s="115"/>
      <c r="S102" s="35"/>
      <c r="T102" s="35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</row>
    <row r="103" spans="1:65" s="11" customFormat="1" ht="29.25" customHeight="1">
      <c r="A103" s="153"/>
      <c r="B103" s="154"/>
      <c r="C103" s="155" t="s">
        <v>145</v>
      </c>
      <c r="D103" s="156" t="s">
        <v>60</v>
      </c>
      <c r="E103" s="156" t="s">
        <v>56</v>
      </c>
      <c r="F103" s="156" t="s">
        <v>57</v>
      </c>
      <c r="G103" s="156" t="s">
        <v>146</v>
      </c>
      <c r="H103" s="156" t="s">
        <v>147</v>
      </c>
      <c r="I103" s="156" t="s">
        <v>148</v>
      </c>
      <c r="J103" s="156" t="s">
        <v>123</v>
      </c>
      <c r="K103" s="157" t="s">
        <v>149</v>
      </c>
      <c r="L103" s="158"/>
      <c r="M103" s="69" t="s">
        <v>19</v>
      </c>
      <c r="N103" s="70" t="s">
        <v>45</v>
      </c>
      <c r="O103" s="70" t="s">
        <v>150</v>
      </c>
      <c r="P103" s="70" t="s">
        <v>151</v>
      </c>
      <c r="Q103" s="70" t="s">
        <v>152</v>
      </c>
      <c r="R103" s="70" t="s">
        <v>153</v>
      </c>
      <c r="S103" s="70" t="s">
        <v>154</v>
      </c>
      <c r="T103" s="71" t="s">
        <v>155</v>
      </c>
      <c r="U103" s="153"/>
      <c r="V103" s="153"/>
      <c r="W103" s="153"/>
      <c r="X103" s="153"/>
      <c r="Y103" s="153"/>
      <c r="Z103" s="153"/>
      <c r="AA103" s="153"/>
      <c r="AB103" s="153"/>
      <c r="AC103" s="153"/>
      <c r="AD103" s="153"/>
      <c r="AE103" s="153"/>
    </row>
    <row r="104" spans="1:65" s="2" customFormat="1" ht="22.9" customHeight="1">
      <c r="A104" s="35"/>
      <c r="B104" s="36"/>
      <c r="C104" s="76" t="s">
        <v>156</v>
      </c>
      <c r="D104" s="37"/>
      <c r="E104" s="37"/>
      <c r="F104" s="37"/>
      <c r="G104" s="37"/>
      <c r="H104" s="37"/>
      <c r="I104" s="37"/>
      <c r="J104" s="159">
        <f>BK104</f>
        <v>0</v>
      </c>
      <c r="K104" s="37"/>
      <c r="L104" s="40"/>
      <c r="M104" s="72"/>
      <c r="N104" s="160"/>
      <c r="O104" s="73"/>
      <c r="P104" s="161">
        <f>P105+P250</f>
        <v>0</v>
      </c>
      <c r="Q104" s="73"/>
      <c r="R104" s="161">
        <f>R105+R250</f>
        <v>13.683248250000002</v>
      </c>
      <c r="S104" s="73"/>
      <c r="T104" s="162">
        <f>T105+T250</f>
        <v>24.049963999999999</v>
      </c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  <c r="AT104" s="18" t="s">
        <v>74</v>
      </c>
      <c r="AU104" s="18" t="s">
        <v>124</v>
      </c>
      <c r="BK104" s="163">
        <f>BK105+BK250</f>
        <v>0</v>
      </c>
    </row>
    <row r="105" spans="1:65" s="12" customFormat="1" ht="25.9" customHeight="1">
      <c r="B105" s="164"/>
      <c r="C105" s="165"/>
      <c r="D105" s="166" t="s">
        <v>74</v>
      </c>
      <c r="E105" s="167" t="s">
        <v>157</v>
      </c>
      <c r="F105" s="167" t="s">
        <v>158</v>
      </c>
      <c r="G105" s="165"/>
      <c r="H105" s="165"/>
      <c r="I105" s="168"/>
      <c r="J105" s="169">
        <f>BK105</f>
        <v>0</v>
      </c>
      <c r="K105" s="165"/>
      <c r="L105" s="170"/>
      <c r="M105" s="171"/>
      <c r="N105" s="172"/>
      <c r="O105" s="172"/>
      <c r="P105" s="173">
        <f>P106+P132+P169+P178+P237+P247</f>
        <v>0</v>
      </c>
      <c r="Q105" s="172"/>
      <c r="R105" s="173">
        <f>R106+R132+R169+R178+R237+R247</f>
        <v>6.54960451</v>
      </c>
      <c r="S105" s="172"/>
      <c r="T105" s="174">
        <f>T106+T132+T169+T178+T237+T247</f>
        <v>20.91994</v>
      </c>
      <c r="AR105" s="175" t="s">
        <v>82</v>
      </c>
      <c r="AT105" s="176" t="s">
        <v>74</v>
      </c>
      <c r="AU105" s="176" t="s">
        <v>75</v>
      </c>
      <c r="AY105" s="175" t="s">
        <v>159</v>
      </c>
      <c r="BK105" s="177">
        <f>BK106+BK132+BK169+BK178+BK237+BK247</f>
        <v>0</v>
      </c>
    </row>
    <row r="106" spans="1:65" s="12" customFormat="1" ht="22.9" customHeight="1">
      <c r="B106" s="164"/>
      <c r="C106" s="165"/>
      <c r="D106" s="166" t="s">
        <v>74</v>
      </c>
      <c r="E106" s="178" t="s">
        <v>109</v>
      </c>
      <c r="F106" s="178" t="s">
        <v>160</v>
      </c>
      <c r="G106" s="165"/>
      <c r="H106" s="165"/>
      <c r="I106" s="168"/>
      <c r="J106" s="179">
        <f>BK106</f>
        <v>0</v>
      </c>
      <c r="K106" s="165"/>
      <c r="L106" s="170"/>
      <c r="M106" s="171"/>
      <c r="N106" s="172"/>
      <c r="O106" s="172"/>
      <c r="P106" s="173">
        <f>SUM(P107:P131)</f>
        <v>0</v>
      </c>
      <c r="Q106" s="172"/>
      <c r="R106" s="173">
        <f>SUM(R107:R131)</f>
        <v>0.82651026999999999</v>
      </c>
      <c r="S106" s="172"/>
      <c r="T106" s="174">
        <f>SUM(T107:T131)</f>
        <v>0</v>
      </c>
      <c r="AR106" s="175" t="s">
        <v>82</v>
      </c>
      <c r="AT106" s="176" t="s">
        <v>74</v>
      </c>
      <c r="AU106" s="176" t="s">
        <v>82</v>
      </c>
      <c r="AY106" s="175" t="s">
        <v>159</v>
      </c>
      <c r="BK106" s="177">
        <f>SUM(BK107:BK131)</f>
        <v>0</v>
      </c>
    </row>
    <row r="107" spans="1:65" s="2" customFormat="1" ht="24.2" customHeight="1">
      <c r="A107" s="35"/>
      <c r="B107" s="36"/>
      <c r="C107" s="180" t="s">
        <v>82</v>
      </c>
      <c r="D107" s="180" t="s">
        <v>161</v>
      </c>
      <c r="E107" s="181" t="s">
        <v>162</v>
      </c>
      <c r="F107" s="182" t="s">
        <v>163</v>
      </c>
      <c r="G107" s="183" t="s">
        <v>164</v>
      </c>
      <c r="H107" s="184">
        <v>0.11700000000000001</v>
      </c>
      <c r="I107" s="185"/>
      <c r="J107" s="186">
        <f>ROUND(I107*H107,2)</f>
        <v>0</v>
      </c>
      <c r="K107" s="182" t="s">
        <v>165</v>
      </c>
      <c r="L107" s="40"/>
      <c r="M107" s="187" t="s">
        <v>19</v>
      </c>
      <c r="N107" s="188" t="s">
        <v>46</v>
      </c>
      <c r="O107" s="65"/>
      <c r="P107" s="189">
        <f>O107*H107</f>
        <v>0</v>
      </c>
      <c r="Q107" s="189">
        <v>1.3271500000000001</v>
      </c>
      <c r="R107" s="189">
        <f>Q107*H107</f>
        <v>0.15527655000000001</v>
      </c>
      <c r="S107" s="189">
        <v>0</v>
      </c>
      <c r="T107" s="190">
        <f>S107*H107</f>
        <v>0</v>
      </c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  <c r="AR107" s="191" t="s">
        <v>166</v>
      </c>
      <c r="AT107" s="191" t="s">
        <v>161</v>
      </c>
      <c r="AU107" s="191" t="s">
        <v>84</v>
      </c>
      <c r="AY107" s="18" t="s">
        <v>159</v>
      </c>
      <c r="BE107" s="192">
        <f>IF(N107="základní",J107,0)</f>
        <v>0</v>
      </c>
      <c r="BF107" s="192">
        <f>IF(N107="snížená",J107,0)</f>
        <v>0</v>
      </c>
      <c r="BG107" s="192">
        <f>IF(N107="zákl. přenesená",J107,0)</f>
        <v>0</v>
      </c>
      <c r="BH107" s="192">
        <f>IF(N107="sníž. přenesená",J107,0)</f>
        <v>0</v>
      </c>
      <c r="BI107" s="192">
        <f>IF(N107="nulová",J107,0)</f>
        <v>0</v>
      </c>
      <c r="BJ107" s="18" t="s">
        <v>82</v>
      </c>
      <c r="BK107" s="192">
        <f>ROUND(I107*H107,2)</f>
        <v>0</v>
      </c>
      <c r="BL107" s="18" t="s">
        <v>166</v>
      </c>
      <c r="BM107" s="191" t="s">
        <v>167</v>
      </c>
    </row>
    <row r="108" spans="1:65" s="2" customFormat="1" ht="11.25">
      <c r="A108" s="35"/>
      <c r="B108" s="36"/>
      <c r="C108" s="37"/>
      <c r="D108" s="193" t="s">
        <v>168</v>
      </c>
      <c r="E108" s="37"/>
      <c r="F108" s="194" t="s">
        <v>169</v>
      </c>
      <c r="G108" s="37"/>
      <c r="H108" s="37"/>
      <c r="I108" s="195"/>
      <c r="J108" s="37"/>
      <c r="K108" s="37"/>
      <c r="L108" s="40"/>
      <c r="M108" s="196"/>
      <c r="N108" s="197"/>
      <c r="O108" s="65"/>
      <c r="P108" s="65"/>
      <c r="Q108" s="65"/>
      <c r="R108" s="65"/>
      <c r="S108" s="65"/>
      <c r="T108" s="66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  <c r="AT108" s="18" t="s">
        <v>168</v>
      </c>
      <c r="AU108" s="18" t="s">
        <v>84</v>
      </c>
    </row>
    <row r="109" spans="1:65" s="13" customFormat="1" ht="11.25">
      <c r="B109" s="198"/>
      <c r="C109" s="199"/>
      <c r="D109" s="200" t="s">
        <v>170</v>
      </c>
      <c r="E109" s="201" t="s">
        <v>19</v>
      </c>
      <c r="F109" s="202" t="s">
        <v>171</v>
      </c>
      <c r="G109" s="199"/>
      <c r="H109" s="203">
        <v>0.11700000000000001</v>
      </c>
      <c r="I109" s="204"/>
      <c r="J109" s="199"/>
      <c r="K109" s="199"/>
      <c r="L109" s="205"/>
      <c r="M109" s="206"/>
      <c r="N109" s="207"/>
      <c r="O109" s="207"/>
      <c r="P109" s="207"/>
      <c r="Q109" s="207"/>
      <c r="R109" s="207"/>
      <c r="S109" s="207"/>
      <c r="T109" s="208"/>
      <c r="AT109" s="209" t="s">
        <v>170</v>
      </c>
      <c r="AU109" s="209" t="s">
        <v>84</v>
      </c>
      <c r="AV109" s="13" t="s">
        <v>84</v>
      </c>
      <c r="AW109" s="13" t="s">
        <v>36</v>
      </c>
      <c r="AX109" s="13" t="s">
        <v>82</v>
      </c>
      <c r="AY109" s="209" t="s">
        <v>159</v>
      </c>
    </row>
    <row r="110" spans="1:65" s="2" customFormat="1" ht="16.5" customHeight="1">
      <c r="A110" s="35"/>
      <c r="B110" s="36"/>
      <c r="C110" s="180" t="s">
        <v>84</v>
      </c>
      <c r="D110" s="180" t="s">
        <v>161</v>
      </c>
      <c r="E110" s="181" t="s">
        <v>172</v>
      </c>
      <c r="F110" s="182" t="s">
        <v>173</v>
      </c>
      <c r="G110" s="183" t="s">
        <v>174</v>
      </c>
      <c r="H110" s="184">
        <v>1.6E-2</v>
      </c>
      <c r="I110" s="185"/>
      <c r="J110" s="186">
        <f>ROUND(I110*H110,2)</f>
        <v>0</v>
      </c>
      <c r="K110" s="182" t="s">
        <v>165</v>
      </c>
      <c r="L110" s="40"/>
      <c r="M110" s="187" t="s">
        <v>19</v>
      </c>
      <c r="N110" s="188" t="s">
        <v>46</v>
      </c>
      <c r="O110" s="65"/>
      <c r="P110" s="189">
        <f>O110*H110</f>
        <v>0</v>
      </c>
      <c r="Q110" s="189">
        <v>1.0900000000000001</v>
      </c>
      <c r="R110" s="189">
        <f>Q110*H110</f>
        <v>1.7440000000000001E-2</v>
      </c>
      <c r="S110" s="189">
        <v>0</v>
      </c>
      <c r="T110" s="190">
        <f>S110*H110</f>
        <v>0</v>
      </c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  <c r="AR110" s="191" t="s">
        <v>166</v>
      </c>
      <c r="AT110" s="191" t="s">
        <v>161</v>
      </c>
      <c r="AU110" s="191" t="s">
        <v>84</v>
      </c>
      <c r="AY110" s="18" t="s">
        <v>159</v>
      </c>
      <c r="BE110" s="192">
        <f>IF(N110="základní",J110,0)</f>
        <v>0</v>
      </c>
      <c r="BF110" s="192">
        <f>IF(N110="snížená",J110,0)</f>
        <v>0</v>
      </c>
      <c r="BG110" s="192">
        <f>IF(N110="zákl. přenesená",J110,0)</f>
        <v>0</v>
      </c>
      <c r="BH110" s="192">
        <f>IF(N110="sníž. přenesená",J110,0)</f>
        <v>0</v>
      </c>
      <c r="BI110" s="192">
        <f>IF(N110="nulová",J110,0)</f>
        <v>0</v>
      </c>
      <c r="BJ110" s="18" t="s">
        <v>82</v>
      </c>
      <c r="BK110" s="192">
        <f>ROUND(I110*H110,2)</f>
        <v>0</v>
      </c>
      <c r="BL110" s="18" t="s">
        <v>166</v>
      </c>
      <c r="BM110" s="191" t="s">
        <v>175</v>
      </c>
    </row>
    <row r="111" spans="1:65" s="2" customFormat="1" ht="11.25">
      <c r="A111" s="35"/>
      <c r="B111" s="36"/>
      <c r="C111" s="37"/>
      <c r="D111" s="193" t="s">
        <v>168</v>
      </c>
      <c r="E111" s="37"/>
      <c r="F111" s="194" t="s">
        <v>176</v>
      </c>
      <c r="G111" s="37"/>
      <c r="H111" s="37"/>
      <c r="I111" s="195"/>
      <c r="J111" s="37"/>
      <c r="K111" s="37"/>
      <c r="L111" s="40"/>
      <c r="M111" s="196"/>
      <c r="N111" s="197"/>
      <c r="O111" s="65"/>
      <c r="P111" s="65"/>
      <c r="Q111" s="65"/>
      <c r="R111" s="65"/>
      <c r="S111" s="65"/>
      <c r="T111" s="66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  <c r="AT111" s="18" t="s">
        <v>168</v>
      </c>
      <c r="AU111" s="18" t="s">
        <v>84</v>
      </c>
    </row>
    <row r="112" spans="1:65" s="13" customFormat="1" ht="11.25">
      <c r="B112" s="198"/>
      <c r="C112" s="199"/>
      <c r="D112" s="200" t="s">
        <v>170</v>
      </c>
      <c r="E112" s="201" t="s">
        <v>19</v>
      </c>
      <c r="F112" s="202" t="s">
        <v>177</v>
      </c>
      <c r="G112" s="199"/>
      <c r="H112" s="203">
        <v>1.6E-2</v>
      </c>
      <c r="I112" s="204"/>
      <c r="J112" s="199"/>
      <c r="K112" s="199"/>
      <c r="L112" s="205"/>
      <c r="M112" s="206"/>
      <c r="N112" s="207"/>
      <c r="O112" s="207"/>
      <c r="P112" s="207"/>
      <c r="Q112" s="207"/>
      <c r="R112" s="207"/>
      <c r="S112" s="207"/>
      <c r="T112" s="208"/>
      <c r="AT112" s="209" t="s">
        <v>170</v>
      </c>
      <c r="AU112" s="209" t="s">
        <v>84</v>
      </c>
      <c r="AV112" s="13" t="s">
        <v>84</v>
      </c>
      <c r="AW112" s="13" t="s">
        <v>36</v>
      </c>
      <c r="AX112" s="13" t="s">
        <v>82</v>
      </c>
      <c r="AY112" s="209" t="s">
        <v>159</v>
      </c>
    </row>
    <row r="113" spans="1:65" s="2" customFormat="1" ht="16.5" customHeight="1">
      <c r="A113" s="35"/>
      <c r="B113" s="36"/>
      <c r="C113" s="180" t="s">
        <v>109</v>
      </c>
      <c r="D113" s="180" t="s">
        <v>161</v>
      </c>
      <c r="E113" s="181" t="s">
        <v>178</v>
      </c>
      <c r="F113" s="182" t="s">
        <v>179</v>
      </c>
      <c r="G113" s="183" t="s">
        <v>174</v>
      </c>
      <c r="H113" s="184">
        <v>9.4E-2</v>
      </c>
      <c r="I113" s="185"/>
      <c r="J113" s="186">
        <f>ROUND(I113*H113,2)</f>
        <v>0</v>
      </c>
      <c r="K113" s="182" t="s">
        <v>165</v>
      </c>
      <c r="L113" s="40"/>
      <c r="M113" s="187" t="s">
        <v>19</v>
      </c>
      <c r="N113" s="188" t="s">
        <v>46</v>
      </c>
      <c r="O113" s="65"/>
      <c r="P113" s="189">
        <f>O113*H113</f>
        <v>0</v>
      </c>
      <c r="Q113" s="189">
        <v>1.0900000000000001</v>
      </c>
      <c r="R113" s="189">
        <f>Q113*H113</f>
        <v>0.10246000000000001</v>
      </c>
      <c r="S113" s="189">
        <v>0</v>
      </c>
      <c r="T113" s="190">
        <f>S113*H113</f>
        <v>0</v>
      </c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  <c r="AR113" s="191" t="s">
        <v>166</v>
      </c>
      <c r="AT113" s="191" t="s">
        <v>161</v>
      </c>
      <c r="AU113" s="191" t="s">
        <v>84</v>
      </c>
      <c r="AY113" s="18" t="s">
        <v>159</v>
      </c>
      <c r="BE113" s="192">
        <f>IF(N113="základní",J113,0)</f>
        <v>0</v>
      </c>
      <c r="BF113" s="192">
        <f>IF(N113="snížená",J113,0)</f>
        <v>0</v>
      </c>
      <c r="BG113" s="192">
        <f>IF(N113="zákl. přenesená",J113,0)</f>
        <v>0</v>
      </c>
      <c r="BH113" s="192">
        <f>IF(N113="sníž. přenesená",J113,0)</f>
        <v>0</v>
      </c>
      <c r="BI113" s="192">
        <f>IF(N113="nulová",J113,0)</f>
        <v>0</v>
      </c>
      <c r="BJ113" s="18" t="s">
        <v>82</v>
      </c>
      <c r="BK113" s="192">
        <f>ROUND(I113*H113,2)</f>
        <v>0</v>
      </c>
      <c r="BL113" s="18" t="s">
        <v>166</v>
      </c>
      <c r="BM113" s="191" t="s">
        <v>180</v>
      </c>
    </row>
    <row r="114" spans="1:65" s="2" customFormat="1" ht="11.25">
      <c r="A114" s="35"/>
      <c r="B114" s="36"/>
      <c r="C114" s="37"/>
      <c r="D114" s="193" t="s">
        <v>168</v>
      </c>
      <c r="E114" s="37"/>
      <c r="F114" s="194" t="s">
        <v>181</v>
      </c>
      <c r="G114" s="37"/>
      <c r="H114" s="37"/>
      <c r="I114" s="195"/>
      <c r="J114" s="37"/>
      <c r="K114" s="37"/>
      <c r="L114" s="40"/>
      <c r="M114" s="196"/>
      <c r="N114" s="197"/>
      <c r="O114" s="65"/>
      <c r="P114" s="65"/>
      <c r="Q114" s="65"/>
      <c r="R114" s="65"/>
      <c r="S114" s="65"/>
      <c r="T114" s="66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  <c r="AT114" s="18" t="s">
        <v>168</v>
      </c>
      <c r="AU114" s="18" t="s">
        <v>84</v>
      </c>
    </row>
    <row r="115" spans="1:65" s="13" customFormat="1" ht="11.25">
      <c r="B115" s="198"/>
      <c r="C115" s="199"/>
      <c r="D115" s="200" t="s">
        <v>170</v>
      </c>
      <c r="E115" s="201" t="s">
        <v>19</v>
      </c>
      <c r="F115" s="202" t="s">
        <v>182</v>
      </c>
      <c r="G115" s="199"/>
      <c r="H115" s="203">
        <v>9.4E-2</v>
      </c>
      <c r="I115" s="204"/>
      <c r="J115" s="199"/>
      <c r="K115" s="199"/>
      <c r="L115" s="205"/>
      <c r="M115" s="206"/>
      <c r="N115" s="207"/>
      <c r="O115" s="207"/>
      <c r="P115" s="207"/>
      <c r="Q115" s="207"/>
      <c r="R115" s="207"/>
      <c r="S115" s="207"/>
      <c r="T115" s="208"/>
      <c r="AT115" s="209" t="s">
        <v>170</v>
      </c>
      <c r="AU115" s="209" t="s">
        <v>84</v>
      </c>
      <c r="AV115" s="13" t="s">
        <v>84</v>
      </c>
      <c r="AW115" s="13" t="s">
        <v>36</v>
      </c>
      <c r="AX115" s="13" t="s">
        <v>82</v>
      </c>
      <c r="AY115" s="209" t="s">
        <v>159</v>
      </c>
    </row>
    <row r="116" spans="1:65" s="2" customFormat="1" ht="24.2" customHeight="1">
      <c r="A116" s="35"/>
      <c r="B116" s="36"/>
      <c r="C116" s="180" t="s">
        <v>166</v>
      </c>
      <c r="D116" s="180" t="s">
        <v>161</v>
      </c>
      <c r="E116" s="181" t="s">
        <v>183</v>
      </c>
      <c r="F116" s="182" t="s">
        <v>184</v>
      </c>
      <c r="G116" s="183" t="s">
        <v>107</v>
      </c>
      <c r="H116" s="184">
        <v>1.64</v>
      </c>
      <c r="I116" s="185"/>
      <c r="J116" s="186">
        <f>ROUND(I116*H116,2)</f>
        <v>0</v>
      </c>
      <c r="K116" s="182" t="s">
        <v>165</v>
      </c>
      <c r="L116" s="40"/>
      <c r="M116" s="187" t="s">
        <v>19</v>
      </c>
      <c r="N116" s="188" t="s">
        <v>46</v>
      </c>
      <c r="O116" s="65"/>
      <c r="P116" s="189">
        <f>O116*H116</f>
        <v>0</v>
      </c>
      <c r="Q116" s="189">
        <v>6.3070000000000001E-2</v>
      </c>
      <c r="R116" s="189">
        <f>Q116*H116</f>
        <v>0.10343479999999999</v>
      </c>
      <c r="S116" s="189">
        <v>0</v>
      </c>
      <c r="T116" s="190">
        <f>S116*H116</f>
        <v>0</v>
      </c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  <c r="AR116" s="191" t="s">
        <v>166</v>
      </c>
      <c r="AT116" s="191" t="s">
        <v>161</v>
      </c>
      <c r="AU116" s="191" t="s">
        <v>84</v>
      </c>
      <c r="AY116" s="18" t="s">
        <v>159</v>
      </c>
      <c r="BE116" s="192">
        <f>IF(N116="základní",J116,0)</f>
        <v>0</v>
      </c>
      <c r="BF116" s="192">
        <f>IF(N116="snížená",J116,0)</f>
        <v>0</v>
      </c>
      <c r="BG116" s="192">
        <f>IF(N116="zákl. přenesená",J116,0)</f>
        <v>0</v>
      </c>
      <c r="BH116" s="192">
        <f>IF(N116="sníž. přenesená",J116,0)</f>
        <v>0</v>
      </c>
      <c r="BI116" s="192">
        <f>IF(N116="nulová",J116,0)</f>
        <v>0</v>
      </c>
      <c r="BJ116" s="18" t="s">
        <v>82</v>
      </c>
      <c r="BK116" s="192">
        <f>ROUND(I116*H116,2)</f>
        <v>0</v>
      </c>
      <c r="BL116" s="18" t="s">
        <v>166</v>
      </c>
      <c r="BM116" s="191" t="s">
        <v>185</v>
      </c>
    </row>
    <row r="117" spans="1:65" s="2" customFormat="1" ht="11.25">
      <c r="A117" s="35"/>
      <c r="B117" s="36"/>
      <c r="C117" s="37"/>
      <c r="D117" s="193" t="s">
        <v>168</v>
      </c>
      <c r="E117" s="37"/>
      <c r="F117" s="194" t="s">
        <v>186</v>
      </c>
      <c r="G117" s="37"/>
      <c r="H117" s="37"/>
      <c r="I117" s="195"/>
      <c r="J117" s="37"/>
      <c r="K117" s="37"/>
      <c r="L117" s="40"/>
      <c r="M117" s="196"/>
      <c r="N117" s="197"/>
      <c r="O117" s="65"/>
      <c r="P117" s="65"/>
      <c r="Q117" s="65"/>
      <c r="R117" s="65"/>
      <c r="S117" s="65"/>
      <c r="T117" s="66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  <c r="AT117" s="18" t="s">
        <v>168</v>
      </c>
      <c r="AU117" s="18" t="s">
        <v>84</v>
      </c>
    </row>
    <row r="118" spans="1:65" s="13" customFormat="1" ht="11.25">
      <c r="B118" s="198"/>
      <c r="C118" s="199"/>
      <c r="D118" s="200" t="s">
        <v>170</v>
      </c>
      <c r="E118" s="201" t="s">
        <v>19</v>
      </c>
      <c r="F118" s="202" t="s">
        <v>187</v>
      </c>
      <c r="G118" s="199"/>
      <c r="H118" s="203">
        <v>1.64</v>
      </c>
      <c r="I118" s="204"/>
      <c r="J118" s="199"/>
      <c r="K118" s="199"/>
      <c r="L118" s="205"/>
      <c r="M118" s="206"/>
      <c r="N118" s="207"/>
      <c r="O118" s="207"/>
      <c r="P118" s="207"/>
      <c r="Q118" s="207"/>
      <c r="R118" s="207"/>
      <c r="S118" s="207"/>
      <c r="T118" s="208"/>
      <c r="AT118" s="209" t="s">
        <v>170</v>
      </c>
      <c r="AU118" s="209" t="s">
        <v>84</v>
      </c>
      <c r="AV118" s="13" t="s">
        <v>84</v>
      </c>
      <c r="AW118" s="13" t="s">
        <v>36</v>
      </c>
      <c r="AX118" s="13" t="s">
        <v>82</v>
      </c>
      <c r="AY118" s="209" t="s">
        <v>159</v>
      </c>
    </row>
    <row r="119" spans="1:65" s="2" customFormat="1" ht="24.2" customHeight="1">
      <c r="A119" s="35"/>
      <c r="B119" s="36"/>
      <c r="C119" s="180" t="s">
        <v>188</v>
      </c>
      <c r="D119" s="180" t="s">
        <v>161</v>
      </c>
      <c r="E119" s="181" t="s">
        <v>189</v>
      </c>
      <c r="F119" s="182" t="s">
        <v>190</v>
      </c>
      <c r="G119" s="183" t="s">
        <v>107</v>
      </c>
      <c r="H119" s="184">
        <v>4.42</v>
      </c>
      <c r="I119" s="185"/>
      <c r="J119" s="186">
        <f>ROUND(I119*H119,2)</f>
        <v>0</v>
      </c>
      <c r="K119" s="182" t="s">
        <v>165</v>
      </c>
      <c r="L119" s="40"/>
      <c r="M119" s="187" t="s">
        <v>19</v>
      </c>
      <c r="N119" s="188" t="s">
        <v>46</v>
      </c>
      <c r="O119" s="65"/>
      <c r="P119" s="189">
        <f>O119*H119</f>
        <v>0</v>
      </c>
      <c r="Q119" s="189">
        <v>6.9980000000000001E-2</v>
      </c>
      <c r="R119" s="189">
        <f>Q119*H119</f>
        <v>0.30931160000000002</v>
      </c>
      <c r="S119" s="189">
        <v>0</v>
      </c>
      <c r="T119" s="190">
        <f>S119*H119</f>
        <v>0</v>
      </c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R119" s="191" t="s">
        <v>166</v>
      </c>
      <c r="AT119" s="191" t="s">
        <v>161</v>
      </c>
      <c r="AU119" s="191" t="s">
        <v>84</v>
      </c>
      <c r="AY119" s="18" t="s">
        <v>159</v>
      </c>
      <c r="BE119" s="192">
        <f>IF(N119="základní",J119,0)</f>
        <v>0</v>
      </c>
      <c r="BF119" s="192">
        <f>IF(N119="snížená",J119,0)</f>
        <v>0</v>
      </c>
      <c r="BG119" s="192">
        <f>IF(N119="zákl. přenesená",J119,0)</f>
        <v>0</v>
      </c>
      <c r="BH119" s="192">
        <f>IF(N119="sníž. přenesená",J119,0)</f>
        <v>0</v>
      </c>
      <c r="BI119" s="192">
        <f>IF(N119="nulová",J119,0)</f>
        <v>0</v>
      </c>
      <c r="BJ119" s="18" t="s">
        <v>82</v>
      </c>
      <c r="BK119" s="192">
        <f>ROUND(I119*H119,2)</f>
        <v>0</v>
      </c>
      <c r="BL119" s="18" t="s">
        <v>166</v>
      </c>
      <c r="BM119" s="191" t="s">
        <v>191</v>
      </c>
    </row>
    <row r="120" spans="1:65" s="2" customFormat="1" ht="11.25">
      <c r="A120" s="35"/>
      <c r="B120" s="36"/>
      <c r="C120" s="37"/>
      <c r="D120" s="193" t="s">
        <v>168</v>
      </c>
      <c r="E120" s="37"/>
      <c r="F120" s="194" t="s">
        <v>192</v>
      </c>
      <c r="G120" s="37"/>
      <c r="H120" s="37"/>
      <c r="I120" s="195"/>
      <c r="J120" s="37"/>
      <c r="K120" s="37"/>
      <c r="L120" s="40"/>
      <c r="M120" s="196"/>
      <c r="N120" s="197"/>
      <c r="O120" s="65"/>
      <c r="P120" s="65"/>
      <c r="Q120" s="65"/>
      <c r="R120" s="65"/>
      <c r="S120" s="65"/>
      <c r="T120" s="66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T120" s="18" t="s">
        <v>168</v>
      </c>
      <c r="AU120" s="18" t="s">
        <v>84</v>
      </c>
    </row>
    <row r="121" spans="1:65" s="13" customFormat="1" ht="11.25">
      <c r="B121" s="198"/>
      <c r="C121" s="199"/>
      <c r="D121" s="200" t="s">
        <v>170</v>
      </c>
      <c r="E121" s="201" t="s">
        <v>19</v>
      </c>
      <c r="F121" s="202" t="s">
        <v>193</v>
      </c>
      <c r="G121" s="199"/>
      <c r="H121" s="203">
        <v>2.08</v>
      </c>
      <c r="I121" s="204"/>
      <c r="J121" s="199"/>
      <c r="K121" s="199"/>
      <c r="L121" s="205"/>
      <c r="M121" s="206"/>
      <c r="N121" s="207"/>
      <c r="O121" s="207"/>
      <c r="P121" s="207"/>
      <c r="Q121" s="207"/>
      <c r="R121" s="207"/>
      <c r="S121" s="207"/>
      <c r="T121" s="208"/>
      <c r="AT121" s="209" t="s">
        <v>170</v>
      </c>
      <c r="AU121" s="209" t="s">
        <v>84</v>
      </c>
      <c r="AV121" s="13" t="s">
        <v>84</v>
      </c>
      <c r="AW121" s="13" t="s">
        <v>36</v>
      </c>
      <c r="AX121" s="13" t="s">
        <v>75</v>
      </c>
      <c r="AY121" s="209" t="s">
        <v>159</v>
      </c>
    </row>
    <row r="122" spans="1:65" s="13" customFormat="1" ht="11.25">
      <c r="B122" s="198"/>
      <c r="C122" s="199"/>
      <c r="D122" s="200" t="s">
        <v>170</v>
      </c>
      <c r="E122" s="201" t="s">
        <v>19</v>
      </c>
      <c r="F122" s="202" t="s">
        <v>194</v>
      </c>
      <c r="G122" s="199"/>
      <c r="H122" s="203">
        <v>2.34</v>
      </c>
      <c r="I122" s="204"/>
      <c r="J122" s="199"/>
      <c r="K122" s="199"/>
      <c r="L122" s="205"/>
      <c r="M122" s="206"/>
      <c r="N122" s="207"/>
      <c r="O122" s="207"/>
      <c r="P122" s="207"/>
      <c r="Q122" s="207"/>
      <c r="R122" s="207"/>
      <c r="S122" s="207"/>
      <c r="T122" s="208"/>
      <c r="AT122" s="209" t="s">
        <v>170</v>
      </c>
      <c r="AU122" s="209" t="s">
        <v>84</v>
      </c>
      <c r="AV122" s="13" t="s">
        <v>84</v>
      </c>
      <c r="AW122" s="13" t="s">
        <v>36</v>
      </c>
      <c r="AX122" s="13" t="s">
        <v>75</v>
      </c>
      <c r="AY122" s="209" t="s">
        <v>159</v>
      </c>
    </row>
    <row r="123" spans="1:65" s="14" customFormat="1" ht="11.25">
      <c r="B123" s="210"/>
      <c r="C123" s="211"/>
      <c r="D123" s="200" t="s">
        <v>170</v>
      </c>
      <c r="E123" s="212" t="s">
        <v>19</v>
      </c>
      <c r="F123" s="213" t="s">
        <v>195</v>
      </c>
      <c r="G123" s="211"/>
      <c r="H123" s="214">
        <v>4.42</v>
      </c>
      <c r="I123" s="215"/>
      <c r="J123" s="211"/>
      <c r="K123" s="211"/>
      <c r="L123" s="216"/>
      <c r="M123" s="217"/>
      <c r="N123" s="218"/>
      <c r="O123" s="218"/>
      <c r="P123" s="218"/>
      <c r="Q123" s="218"/>
      <c r="R123" s="218"/>
      <c r="S123" s="218"/>
      <c r="T123" s="219"/>
      <c r="AT123" s="220" t="s">
        <v>170</v>
      </c>
      <c r="AU123" s="220" t="s">
        <v>84</v>
      </c>
      <c r="AV123" s="14" t="s">
        <v>166</v>
      </c>
      <c r="AW123" s="14" t="s">
        <v>36</v>
      </c>
      <c r="AX123" s="14" t="s">
        <v>82</v>
      </c>
      <c r="AY123" s="220" t="s">
        <v>159</v>
      </c>
    </row>
    <row r="124" spans="1:65" s="2" customFormat="1" ht="16.5" customHeight="1">
      <c r="A124" s="35"/>
      <c r="B124" s="36"/>
      <c r="C124" s="180" t="s">
        <v>116</v>
      </c>
      <c r="D124" s="180" t="s">
        <v>161</v>
      </c>
      <c r="E124" s="181" t="s">
        <v>196</v>
      </c>
      <c r="F124" s="182" t="s">
        <v>197</v>
      </c>
      <c r="G124" s="183" t="s">
        <v>198</v>
      </c>
      <c r="H124" s="184">
        <v>5.2</v>
      </c>
      <c r="I124" s="185"/>
      <c r="J124" s="186">
        <f>ROUND(I124*H124,2)</f>
        <v>0</v>
      </c>
      <c r="K124" s="182" t="s">
        <v>165</v>
      </c>
      <c r="L124" s="40"/>
      <c r="M124" s="187" t="s">
        <v>19</v>
      </c>
      <c r="N124" s="188" t="s">
        <v>46</v>
      </c>
      <c r="O124" s="65"/>
      <c r="P124" s="189">
        <f>O124*H124</f>
        <v>0</v>
      </c>
      <c r="Q124" s="189">
        <v>1.2999999999999999E-4</v>
      </c>
      <c r="R124" s="189">
        <f>Q124*H124</f>
        <v>6.7599999999999995E-4</v>
      </c>
      <c r="S124" s="189">
        <v>0</v>
      </c>
      <c r="T124" s="190">
        <f>S124*H124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191" t="s">
        <v>166</v>
      </c>
      <c r="AT124" s="191" t="s">
        <v>161</v>
      </c>
      <c r="AU124" s="191" t="s">
        <v>84</v>
      </c>
      <c r="AY124" s="18" t="s">
        <v>159</v>
      </c>
      <c r="BE124" s="192">
        <f>IF(N124="základní",J124,0)</f>
        <v>0</v>
      </c>
      <c r="BF124" s="192">
        <f>IF(N124="snížená",J124,0)</f>
        <v>0</v>
      </c>
      <c r="BG124" s="192">
        <f>IF(N124="zákl. přenesená",J124,0)</f>
        <v>0</v>
      </c>
      <c r="BH124" s="192">
        <f>IF(N124="sníž. přenesená",J124,0)</f>
        <v>0</v>
      </c>
      <c r="BI124" s="192">
        <f>IF(N124="nulová",J124,0)</f>
        <v>0</v>
      </c>
      <c r="BJ124" s="18" t="s">
        <v>82</v>
      </c>
      <c r="BK124" s="192">
        <f>ROUND(I124*H124,2)</f>
        <v>0</v>
      </c>
      <c r="BL124" s="18" t="s">
        <v>166</v>
      </c>
      <c r="BM124" s="191" t="s">
        <v>199</v>
      </c>
    </row>
    <row r="125" spans="1:65" s="2" customFormat="1" ht="11.25">
      <c r="A125" s="35"/>
      <c r="B125" s="36"/>
      <c r="C125" s="37"/>
      <c r="D125" s="193" t="s">
        <v>168</v>
      </c>
      <c r="E125" s="37"/>
      <c r="F125" s="194" t="s">
        <v>200</v>
      </c>
      <c r="G125" s="37"/>
      <c r="H125" s="37"/>
      <c r="I125" s="195"/>
      <c r="J125" s="37"/>
      <c r="K125" s="37"/>
      <c r="L125" s="40"/>
      <c r="M125" s="196"/>
      <c r="N125" s="197"/>
      <c r="O125" s="65"/>
      <c r="P125" s="65"/>
      <c r="Q125" s="65"/>
      <c r="R125" s="65"/>
      <c r="S125" s="65"/>
      <c r="T125" s="66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T125" s="18" t="s">
        <v>168</v>
      </c>
      <c r="AU125" s="18" t="s">
        <v>84</v>
      </c>
    </row>
    <row r="126" spans="1:65" s="13" customFormat="1" ht="11.25">
      <c r="B126" s="198"/>
      <c r="C126" s="199"/>
      <c r="D126" s="200" t="s">
        <v>170</v>
      </c>
      <c r="E126" s="201" t="s">
        <v>19</v>
      </c>
      <c r="F126" s="202" t="s">
        <v>201</v>
      </c>
      <c r="G126" s="199"/>
      <c r="H126" s="203">
        <v>5.2</v>
      </c>
      <c r="I126" s="204"/>
      <c r="J126" s="199"/>
      <c r="K126" s="199"/>
      <c r="L126" s="205"/>
      <c r="M126" s="206"/>
      <c r="N126" s="207"/>
      <c r="O126" s="207"/>
      <c r="P126" s="207"/>
      <c r="Q126" s="207"/>
      <c r="R126" s="207"/>
      <c r="S126" s="207"/>
      <c r="T126" s="208"/>
      <c r="AT126" s="209" t="s">
        <v>170</v>
      </c>
      <c r="AU126" s="209" t="s">
        <v>84</v>
      </c>
      <c r="AV126" s="13" t="s">
        <v>84</v>
      </c>
      <c r="AW126" s="13" t="s">
        <v>36</v>
      </c>
      <c r="AX126" s="13" t="s">
        <v>82</v>
      </c>
      <c r="AY126" s="209" t="s">
        <v>159</v>
      </c>
    </row>
    <row r="127" spans="1:65" s="2" customFormat="1" ht="21.75" customHeight="1">
      <c r="A127" s="35"/>
      <c r="B127" s="36"/>
      <c r="C127" s="180" t="s">
        <v>202</v>
      </c>
      <c r="D127" s="180" t="s">
        <v>161</v>
      </c>
      <c r="E127" s="181" t="s">
        <v>203</v>
      </c>
      <c r="F127" s="182" t="s">
        <v>204</v>
      </c>
      <c r="G127" s="183" t="s">
        <v>107</v>
      </c>
      <c r="H127" s="184">
        <v>0.77400000000000002</v>
      </c>
      <c r="I127" s="185"/>
      <c r="J127" s="186">
        <f>ROUND(I127*H127,2)</f>
        <v>0</v>
      </c>
      <c r="K127" s="182" t="s">
        <v>165</v>
      </c>
      <c r="L127" s="40"/>
      <c r="M127" s="187" t="s">
        <v>19</v>
      </c>
      <c r="N127" s="188" t="s">
        <v>46</v>
      </c>
      <c r="O127" s="65"/>
      <c r="P127" s="189">
        <f>O127*H127</f>
        <v>0</v>
      </c>
      <c r="Q127" s="189">
        <v>0.17818000000000001</v>
      </c>
      <c r="R127" s="189">
        <f>Q127*H127</f>
        <v>0.13791132</v>
      </c>
      <c r="S127" s="189">
        <v>0</v>
      </c>
      <c r="T127" s="190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191" t="s">
        <v>166</v>
      </c>
      <c r="AT127" s="191" t="s">
        <v>161</v>
      </c>
      <c r="AU127" s="191" t="s">
        <v>84</v>
      </c>
      <c r="AY127" s="18" t="s">
        <v>159</v>
      </c>
      <c r="BE127" s="192">
        <f>IF(N127="základní",J127,0)</f>
        <v>0</v>
      </c>
      <c r="BF127" s="192">
        <f>IF(N127="snížená",J127,0)</f>
        <v>0</v>
      </c>
      <c r="BG127" s="192">
        <f>IF(N127="zákl. přenesená",J127,0)</f>
        <v>0</v>
      </c>
      <c r="BH127" s="192">
        <f>IF(N127="sníž. přenesená",J127,0)</f>
        <v>0</v>
      </c>
      <c r="BI127" s="192">
        <f>IF(N127="nulová",J127,0)</f>
        <v>0</v>
      </c>
      <c r="BJ127" s="18" t="s">
        <v>82</v>
      </c>
      <c r="BK127" s="192">
        <f>ROUND(I127*H127,2)</f>
        <v>0</v>
      </c>
      <c r="BL127" s="18" t="s">
        <v>166</v>
      </c>
      <c r="BM127" s="191" t="s">
        <v>205</v>
      </c>
    </row>
    <row r="128" spans="1:65" s="2" customFormat="1" ht="11.25">
      <c r="A128" s="35"/>
      <c r="B128" s="36"/>
      <c r="C128" s="37"/>
      <c r="D128" s="193" t="s">
        <v>168</v>
      </c>
      <c r="E128" s="37"/>
      <c r="F128" s="194" t="s">
        <v>206</v>
      </c>
      <c r="G128" s="37"/>
      <c r="H128" s="37"/>
      <c r="I128" s="195"/>
      <c r="J128" s="37"/>
      <c r="K128" s="37"/>
      <c r="L128" s="40"/>
      <c r="M128" s="196"/>
      <c r="N128" s="197"/>
      <c r="O128" s="65"/>
      <c r="P128" s="65"/>
      <c r="Q128" s="65"/>
      <c r="R128" s="65"/>
      <c r="S128" s="65"/>
      <c r="T128" s="66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T128" s="18" t="s">
        <v>168</v>
      </c>
      <c r="AU128" s="18" t="s">
        <v>84</v>
      </c>
    </row>
    <row r="129" spans="1:65" s="13" customFormat="1" ht="11.25">
      <c r="B129" s="198"/>
      <c r="C129" s="199"/>
      <c r="D129" s="200" t="s">
        <v>170</v>
      </c>
      <c r="E129" s="201" t="s">
        <v>19</v>
      </c>
      <c r="F129" s="202" t="s">
        <v>207</v>
      </c>
      <c r="G129" s="199"/>
      <c r="H129" s="203">
        <v>0.56000000000000005</v>
      </c>
      <c r="I129" s="204"/>
      <c r="J129" s="199"/>
      <c r="K129" s="199"/>
      <c r="L129" s="205"/>
      <c r="M129" s="206"/>
      <c r="N129" s="207"/>
      <c r="O129" s="207"/>
      <c r="P129" s="207"/>
      <c r="Q129" s="207"/>
      <c r="R129" s="207"/>
      <c r="S129" s="207"/>
      <c r="T129" s="208"/>
      <c r="AT129" s="209" t="s">
        <v>170</v>
      </c>
      <c r="AU129" s="209" t="s">
        <v>84</v>
      </c>
      <c r="AV129" s="13" t="s">
        <v>84</v>
      </c>
      <c r="AW129" s="13" t="s">
        <v>36</v>
      </c>
      <c r="AX129" s="13" t="s">
        <v>75</v>
      </c>
      <c r="AY129" s="209" t="s">
        <v>159</v>
      </c>
    </row>
    <row r="130" spans="1:65" s="13" customFormat="1" ht="11.25">
      <c r="B130" s="198"/>
      <c r="C130" s="199"/>
      <c r="D130" s="200" t="s">
        <v>170</v>
      </c>
      <c r="E130" s="201" t="s">
        <v>19</v>
      </c>
      <c r="F130" s="202" t="s">
        <v>208</v>
      </c>
      <c r="G130" s="199"/>
      <c r="H130" s="203">
        <v>0.214</v>
      </c>
      <c r="I130" s="204"/>
      <c r="J130" s="199"/>
      <c r="K130" s="199"/>
      <c r="L130" s="205"/>
      <c r="M130" s="206"/>
      <c r="N130" s="207"/>
      <c r="O130" s="207"/>
      <c r="P130" s="207"/>
      <c r="Q130" s="207"/>
      <c r="R130" s="207"/>
      <c r="S130" s="207"/>
      <c r="T130" s="208"/>
      <c r="AT130" s="209" t="s">
        <v>170</v>
      </c>
      <c r="AU130" s="209" t="s">
        <v>84</v>
      </c>
      <c r="AV130" s="13" t="s">
        <v>84</v>
      </c>
      <c r="AW130" s="13" t="s">
        <v>36</v>
      </c>
      <c r="AX130" s="13" t="s">
        <v>75</v>
      </c>
      <c r="AY130" s="209" t="s">
        <v>159</v>
      </c>
    </row>
    <row r="131" spans="1:65" s="14" customFormat="1" ht="11.25">
      <c r="B131" s="210"/>
      <c r="C131" s="211"/>
      <c r="D131" s="200" t="s">
        <v>170</v>
      </c>
      <c r="E131" s="212" t="s">
        <v>19</v>
      </c>
      <c r="F131" s="213" t="s">
        <v>195</v>
      </c>
      <c r="G131" s="211"/>
      <c r="H131" s="214">
        <v>0.77400000000000002</v>
      </c>
      <c r="I131" s="215"/>
      <c r="J131" s="211"/>
      <c r="K131" s="211"/>
      <c r="L131" s="216"/>
      <c r="M131" s="217"/>
      <c r="N131" s="218"/>
      <c r="O131" s="218"/>
      <c r="P131" s="218"/>
      <c r="Q131" s="218"/>
      <c r="R131" s="218"/>
      <c r="S131" s="218"/>
      <c r="T131" s="219"/>
      <c r="AT131" s="220" t="s">
        <v>170</v>
      </c>
      <c r="AU131" s="220" t="s">
        <v>84</v>
      </c>
      <c r="AV131" s="14" t="s">
        <v>166</v>
      </c>
      <c r="AW131" s="14" t="s">
        <v>36</v>
      </c>
      <c r="AX131" s="14" t="s">
        <v>82</v>
      </c>
      <c r="AY131" s="220" t="s">
        <v>159</v>
      </c>
    </row>
    <row r="132" spans="1:65" s="12" customFormat="1" ht="22.9" customHeight="1">
      <c r="B132" s="164"/>
      <c r="C132" s="165"/>
      <c r="D132" s="166" t="s">
        <v>74</v>
      </c>
      <c r="E132" s="178" t="s">
        <v>209</v>
      </c>
      <c r="F132" s="178" t="s">
        <v>210</v>
      </c>
      <c r="G132" s="165"/>
      <c r="H132" s="165"/>
      <c r="I132" s="168"/>
      <c r="J132" s="179">
        <f>BK132</f>
        <v>0</v>
      </c>
      <c r="K132" s="165"/>
      <c r="L132" s="170"/>
      <c r="M132" s="171"/>
      <c r="N132" s="172"/>
      <c r="O132" s="172"/>
      <c r="P132" s="173">
        <f>SUM(P133:P168)</f>
        <v>0</v>
      </c>
      <c r="Q132" s="172"/>
      <c r="R132" s="173">
        <f>SUM(R133:R168)</f>
        <v>5.1878338399999997</v>
      </c>
      <c r="S132" s="172"/>
      <c r="T132" s="174">
        <f>SUM(T133:T168)</f>
        <v>0</v>
      </c>
      <c r="AR132" s="175" t="s">
        <v>82</v>
      </c>
      <c r="AT132" s="176" t="s">
        <v>74</v>
      </c>
      <c r="AU132" s="176" t="s">
        <v>82</v>
      </c>
      <c r="AY132" s="175" t="s">
        <v>159</v>
      </c>
      <c r="BK132" s="177">
        <f>SUM(BK133:BK168)</f>
        <v>0</v>
      </c>
    </row>
    <row r="133" spans="1:65" s="2" customFormat="1" ht="21.75" customHeight="1">
      <c r="A133" s="35"/>
      <c r="B133" s="36"/>
      <c r="C133" s="180" t="s">
        <v>211</v>
      </c>
      <c r="D133" s="180" t="s">
        <v>161</v>
      </c>
      <c r="E133" s="181" t="s">
        <v>212</v>
      </c>
      <c r="F133" s="182" t="s">
        <v>213</v>
      </c>
      <c r="G133" s="183" t="s">
        <v>107</v>
      </c>
      <c r="H133" s="184">
        <v>212.49299999999999</v>
      </c>
      <c r="I133" s="185"/>
      <c r="J133" s="186">
        <f>ROUND(I133*H133,2)</f>
        <v>0</v>
      </c>
      <c r="K133" s="182" t="s">
        <v>165</v>
      </c>
      <c r="L133" s="40"/>
      <c r="M133" s="187" t="s">
        <v>19</v>
      </c>
      <c r="N133" s="188" t="s">
        <v>46</v>
      </c>
      <c r="O133" s="65"/>
      <c r="P133" s="189">
        <f>O133*H133</f>
        <v>0</v>
      </c>
      <c r="Q133" s="189">
        <v>6.4999999999999997E-3</v>
      </c>
      <c r="R133" s="189">
        <f>Q133*H133</f>
        <v>1.3812044999999999</v>
      </c>
      <c r="S133" s="189">
        <v>0</v>
      </c>
      <c r="T133" s="190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191" t="s">
        <v>166</v>
      </c>
      <c r="AT133" s="191" t="s">
        <v>161</v>
      </c>
      <c r="AU133" s="191" t="s">
        <v>84</v>
      </c>
      <c r="AY133" s="18" t="s">
        <v>159</v>
      </c>
      <c r="BE133" s="192">
        <f>IF(N133="základní",J133,0)</f>
        <v>0</v>
      </c>
      <c r="BF133" s="192">
        <f>IF(N133="snížená",J133,0)</f>
        <v>0</v>
      </c>
      <c r="BG133" s="192">
        <f>IF(N133="zákl. přenesená",J133,0)</f>
        <v>0</v>
      </c>
      <c r="BH133" s="192">
        <f>IF(N133="sníž. přenesená",J133,0)</f>
        <v>0</v>
      </c>
      <c r="BI133" s="192">
        <f>IF(N133="nulová",J133,0)</f>
        <v>0</v>
      </c>
      <c r="BJ133" s="18" t="s">
        <v>82</v>
      </c>
      <c r="BK133" s="192">
        <f>ROUND(I133*H133,2)</f>
        <v>0</v>
      </c>
      <c r="BL133" s="18" t="s">
        <v>166</v>
      </c>
      <c r="BM133" s="191" t="s">
        <v>214</v>
      </c>
    </row>
    <row r="134" spans="1:65" s="2" customFormat="1" ht="11.25">
      <c r="A134" s="35"/>
      <c r="B134" s="36"/>
      <c r="C134" s="37"/>
      <c r="D134" s="193" t="s">
        <v>168</v>
      </c>
      <c r="E134" s="37"/>
      <c r="F134" s="194" t="s">
        <v>215</v>
      </c>
      <c r="G134" s="37"/>
      <c r="H134" s="37"/>
      <c r="I134" s="195"/>
      <c r="J134" s="37"/>
      <c r="K134" s="37"/>
      <c r="L134" s="40"/>
      <c r="M134" s="196"/>
      <c r="N134" s="197"/>
      <c r="O134" s="65"/>
      <c r="P134" s="65"/>
      <c r="Q134" s="65"/>
      <c r="R134" s="65"/>
      <c r="S134" s="65"/>
      <c r="T134" s="66"/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T134" s="18" t="s">
        <v>168</v>
      </c>
      <c r="AU134" s="18" t="s">
        <v>84</v>
      </c>
    </row>
    <row r="135" spans="1:65" s="13" customFormat="1" ht="11.25">
      <c r="B135" s="198"/>
      <c r="C135" s="199"/>
      <c r="D135" s="200" t="s">
        <v>170</v>
      </c>
      <c r="E135" s="201" t="s">
        <v>19</v>
      </c>
      <c r="F135" s="202" t="s">
        <v>216</v>
      </c>
      <c r="G135" s="199"/>
      <c r="H135" s="203">
        <v>212.49299999999999</v>
      </c>
      <c r="I135" s="204"/>
      <c r="J135" s="199"/>
      <c r="K135" s="199"/>
      <c r="L135" s="205"/>
      <c r="M135" s="206"/>
      <c r="N135" s="207"/>
      <c r="O135" s="207"/>
      <c r="P135" s="207"/>
      <c r="Q135" s="207"/>
      <c r="R135" s="207"/>
      <c r="S135" s="207"/>
      <c r="T135" s="208"/>
      <c r="AT135" s="209" t="s">
        <v>170</v>
      </c>
      <c r="AU135" s="209" t="s">
        <v>84</v>
      </c>
      <c r="AV135" s="13" t="s">
        <v>84</v>
      </c>
      <c r="AW135" s="13" t="s">
        <v>36</v>
      </c>
      <c r="AX135" s="13" t="s">
        <v>82</v>
      </c>
      <c r="AY135" s="209" t="s">
        <v>159</v>
      </c>
    </row>
    <row r="136" spans="1:65" s="2" customFormat="1" ht="24.2" customHeight="1">
      <c r="A136" s="35"/>
      <c r="B136" s="36"/>
      <c r="C136" s="180" t="s">
        <v>217</v>
      </c>
      <c r="D136" s="180" t="s">
        <v>161</v>
      </c>
      <c r="E136" s="181" t="s">
        <v>218</v>
      </c>
      <c r="F136" s="182" t="s">
        <v>219</v>
      </c>
      <c r="G136" s="183" t="s">
        <v>107</v>
      </c>
      <c r="H136" s="184">
        <v>26.9</v>
      </c>
      <c r="I136" s="185"/>
      <c r="J136" s="186">
        <f>ROUND(I136*H136,2)</f>
        <v>0</v>
      </c>
      <c r="K136" s="182" t="s">
        <v>165</v>
      </c>
      <c r="L136" s="40"/>
      <c r="M136" s="187" t="s">
        <v>19</v>
      </c>
      <c r="N136" s="188" t="s">
        <v>46</v>
      </c>
      <c r="O136" s="65"/>
      <c r="P136" s="189">
        <f>O136*H136</f>
        <v>0</v>
      </c>
      <c r="Q136" s="189">
        <v>1.47E-2</v>
      </c>
      <c r="R136" s="189">
        <f>Q136*H136</f>
        <v>0.39542999999999995</v>
      </c>
      <c r="S136" s="189">
        <v>0</v>
      </c>
      <c r="T136" s="190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191" t="s">
        <v>166</v>
      </c>
      <c r="AT136" s="191" t="s">
        <v>161</v>
      </c>
      <c r="AU136" s="191" t="s">
        <v>84</v>
      </c>
      <c r="AY136" s="18" t="s">
        <v>159</v>
      </c>
      <c r="BE136" s="192">
        <f>IF(N136="základní",J136,0)</f>
        <v>0</v>
      </c>
      <c r="BF136" s="192">
        <f>IF(N136="snížená",J136,0)</f>
        <v>0</v>
      </c>
      <c r="BG136" s="192">
        <f>IF(N136="zákl. přenesená",J136,0)</f>
        <v>0</v>
      </c>
      <c r="BH136" s="192">
        <f>IF(N136="sníž. přenesená",J136,0)</f>
        <v>0</v>
      </c>
      <c r="BI136" s="192">
        <f>IF(N136="nulová",J136,0)</f>
        <v>0</v>
      </c>
      <c r="BJ136" s="18" t="s">
        <v>82</v>
      </c>
      <c r="BK136" s="192">
        <f>ROUND(I136*H136,2)</f>
        <v>0</v>
      </c>
      <c r="BL136" s="18" t="s">
        <v>166</v>
      </c>
      <c r="BM136" s="191" t="s">
        <v>220</v>
      </c>
    </row>
    <row r="137" spans="1:65" s="2" customFormat="1" ht="11.25">
      <c r="A137" s="35"/>
      <c r="B137" s="36"/>
      <c r="C137" s="37"/>
      <c r="D137" s="193" t="s">
        <v>168</v>
      </c>
      <c r="E137" s="37"/>
      <c r="F137" s="194" t="s">
        <v>221</v>
      </c>
      <c r="G137" s="37"/>
      <c r="H137" s="37"/>
      <c r="I137" s="195"/>
      <c r="J137" s="37"/>
      <c r="K137" s="37"/>
      <c r="L137" s="40"/>
      <c r="M137" s="196"/>
      <c r="N137" s="197"/>
      <c r="O137" s="65"/>
      <c r="P137" s="65"/>
      <c r="Q137" s="65"/>
      <c r="R137" s="65"/>
      <c r="S137" s="65"/>
      <c r="T137" s="66"/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T137" s="18" t="s">
        <v>168</v>
      </c>
      <c r="AU137" s="18" t="s">
        <v>84</v>
      </c>
    </row>
    <row r="138" spans="1:65" s="15" customFormat="1" ht="11.25">
      <c r="B138" s="221"/>
      <c r="C138" s="222"/>
      <c r="D138" s="200" t="s">
        <v>170</v>
      </c>
      <c r="E138" s="223" t="s">
        <v>19</v>
      </c>
      <c r="F138" s="224" t="s">
        <v>222</v>
      </c>
      <c r="G138" s="222"/>
      <c r="H138" s="223" t="s">
        <v>19</v>
      </c>
      <c r="I138" s="225"/>
      <c r="J138" s="222"/>
      <c r="K138" s="222"/>
      <c r="L138" s="226"/>
      <c r="M138" s="227"/>
      <c r="N138" s="228"/>
      <c r="O138" s="228"/>
      <c r="P138" s="228"/>
      <c r="Q138" s="228"/>
      <c r="R138" s="228"/>
      <c r="S138" s="228"/>
      <c r="T138" s="229"/>
      <c r="AT138" s="230" t="s">
        <v>170</v>
      </c>
      <c r="AU138" s="230" t="s">
        <v>84</v>
      </c>
      <c r="AV138" s="15" t="s">
        <v>82</v>
      </c>
      <c r="AW138" s="15" t="s">
        <v>36</v>
      </c>
      <c r="AX138" s="15" t="s">
        <v>75</v>
      </c>
      <c r="AY138" s="230" t="s">
        <v>159</v>
      </c>
    </row>
    <row r="139" spans="1:65" s="13" customFormat="1" ht="11.25">
      <c r="B139" s="198"/>
      <c r="C139" s="199"/>
      <c r="D139" s="200" t="s">
        <v>170</v>
      </c>
      <c r="E139" s="201" t="s">
        <v>19</v>
      </c>
      <c r="F139" s="202" t="s">
        <v>223</v>
      </c>
      <c r="G139" s="199"/>
      <c r="H139" s="203">
        <v>2.5</v>
      </c>
      <c r="I139" s="204"/>
      <c r="J139" s="199"/>
      <c r="K139" s="199"/>
      <c r="L139" s="205"/>
      <c r="M139" s="206"/>
      <c r="N139" s="207"/>
      <c r="O139" s="207"/>
      <c r="P139" s="207"/>
      <c r="Q139" s="207"/>
      <c r="R139" s="207"/>
      <c r="S139" s="207"/>
      <c r="T139" s="208"/>
      <c r="AT139" s="209" t="s">
        <v>170</v>
      </c>
      <c r="AU139" s="209" t="s">
        <v>84</v>
      </c>
      <c r="AV139" s="13" t="s">
        <v>84</v>
      </c>
      <c r="AW139" s="13" t="s">
        <v>36</v>
      </c>
      <c r="AX139" s="13" t="s">
        <v>75</v>
      </c>
      <c r="AY139" s="209" t="s">
        <v>159</v>
      </c>
    </row>
    <row r="140" spans="1:65" s="13" customFormat="1" ht="11.25">
      <c r="B140" s="198"/>
      <c r="C140" s="199"/>
      <c r="D140" s="200" t="s">
        <v>170</v>
      </c>
      <c r="E140" s="201" t="s">
        <v>19</v>
      </c>
      <c r="F140" s="202" t="s">
        <v>224</v>
      </c>
      <c r="G140" s="199"/>
      <c r="H140" s="203">
        <v>24.4</v>
      </c>
      <c r="I140" s="204"/>
      <c r="J140" s="199"/>
      <c r="K140" s="199"/>
      <c r="L140" s="205"/>
      <c r="M140" s="206"/>
      <c r="N140" s="207"/>
      <c r="O140" s="207"/>
      <c r="P140" s="207"/>
      <c r="Q140" s="207"/>
      <c r="R140" s="207"/>
      <c r="S140" s="207"/>
      <c r="T140" s="208"/>
      <c r="AT140" s="209" t="s">
        <v>170</v>
      </c>
      <c r="AU140" s="209" t="s">
        <v>84</v>
      </c>
      <c r="AV140" s="13" t="s">
        <v>84</v>
      </c>
      <c r="AW140" s="13" t="s">
        <v>36</v>
      </c>
      <c r="AX140" s="13" t="s">
        <v>75</v>
      </c>
      <c r="AY140" s="209" t="s">
        <v>159</v>
      </c>
    </row>
    <row r="141" spans="1:65" s="14" customFormat="1" ht="11.25">
      <c r="B141" s="210"/>
      <c r="C141" s="211"/>
      <c r="D141" s="200" t="s">
        <v>170</v>
      </c>
      <c r="E141" s="212" t="s">
        <v>19</v>
      </c>
      <c r="F141" s="213" t="s">
        <v>195</v>
      </c>
      <c r="G141" s="211"/>
      <c r="H141" s="214">
        <v>26.9</v>
      </c>
      <c r="I141" s="215"/>
      <c r="J141" s="211"/>
      <c r="K141" s="211"/>
      <c r="L141" s="216"/>
      <c r="M141" s="217"/>
      <c r="N141" s="218"/>
      <c r="O141" s="218"/>
      <c r="P141" s="218"/>
      <c r="Q141" s="218"/>
      <c r="R141" s="218"/>
      <c r="S141" s="218"/>
      <c r="T141" s="219"/>
      <c r="AT141" s="220" t="s">
        <v>170</v>
      </c>
      <c r="AU141" s="220" t="s">
        <v>84</v>
      </c>
      <c r="AV141" s="14" t="s">
        <v>166</v>
      </c>
      <c r="AW141" s="14" t="s">
        <v>36</v>
      </c>
      <c r="AX141" s="14" t="s">
        <v>82</v>
      </c>
      <c r="AY141" s="220" t="s">
        <v>159</v>
      </c>
    </row>
    <row r="142" spans="1:65" s="2" customFormat="1" ht="24.2" customHeight="1">
      <c r="A142" s="35"/>
      <c r="B142" s="36"/>
      <c r="C142" s="180" t="s">
        <v>225</v>
      </c>
      <c r="D142" s="180" t="s">
        <v>161</v>
      </c>
      <c r="E142" s="181" t="s">
        <v>226</v>
      </c>
      <c r="F142" s="182" t="s">
        <v>227</v>
      </c>
      <c r="G142" s="183" t="s">
        <v>107</v>
      </c>
      <c r="H142" s="184">
        <v>185.59299999999999</v>
      </c>
      <c r="I142" s="185"/>
      <c r="J142" s="186">
        <f>ROUND(I142*H142,2)</f>
        <v>0</v>
      </c>
      <c r="K142" s="182" t="s">
        <v>165</v>
      </c>
      <c r="L142" s="40"/>
      <c r="M142" s="187" t="s">
        <v>19</v>
      </c>
      <c r="N142" s="188" t="s">
        <v>46</v>
      </c>
      <c r="O142" s="65"/>
      <c r="P142" s="189">
        <f>O142*H142</f>
        <v>0</v>
      </c>
      <c r="Q142" s="189">
        <v>1.8380000000000001E-2</v>
      </c>
      <c r="R142" s="189">
        <f>Q142*H142</f>
        <v>3.41119934</v>
      </c>
      <c r="S142" s="189">
        <v>0</v>
      </c>
      <c r="T142" s="190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191" t="s">
        <v>166</v>
      </c>
      <c r="AT142" s="191" t="s">
        <v>161</v>
      </c>
      <c r="AU142" s="191" t="s">
        <v>84</v>
      </c>
      <c r="AY142" s="18" t="s">
        <v>159</v>
      </c>
      <c r="BE142" s="192">
        <f>IF(N142="základní",J142,0)</f>
        <v>0</v>
      </c>
      <c r="BF142" s="192">
        <f>IF(N142="snížená",J142,0)</f>
        <v>0</v>
      </c>
      <c r="BG142" s="192">
        <f>IF(N142="zákl. přenesená",J142,0)</f>
        <v>0</v>
      </c>
      <c r="BH142" s="192">
        <f>IF(N142="sníž. přenesená",J142,0)</f>
        <v>0</v>
      </c>
      <c r="BI142" s="192">
        <f>IF(N142="nulová",J142,0)</f>
        <v>0</v>
      </c>
      <c r="BJ142" s="18" t="s">
        <v>82</v>
      </c>
      <c r="BK142" s="192">
        <f>ROUND(I142*H142,2)</f>
        <v>0</v>
      </c>
      <c r="BL142" s="18" t="s">
        <v>166</v>
      </c>
      <c r="BM142" s="191" t="s">
        <v>228</v>
      </c>
    </row>
    <row r="143" spans="1:65" s="2" customFormat="1" ht="11.25">
      <c r="A143" s="35"/>
      <c r="B143" s="36"/>
      <c r="C143" s="37"/>
      <c r="D143" s="193" t="s">
        <v>168</v>
      </c>
      <c r="E143" s="37"/>
      <c r="F143" s="194" t="s">
        <v>229</v>
      </c>
      <c r="G143" s="37"/>
      <c r="H143" s="37"/>
      <c r="I143" s="195"/>
      <c r="J143" s="37"/>
      <c r="K143" s="37"/>
      <c r="L143" s="40"/>
      <c r="M143" s="196"/>
      <c r="N143" s="197"/>
      <c r="O143" s="65"/>
      <c r="P143" s="65"/>
      <c r="Q143" s="65"/>
      <c r="R143" s="65"/>
      <c r="S143" s="65"/>
      <c r="T143" s="66"/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T143" s="18" t="s">
        <v>168</v>
      </c>
      <c r="AU143" s="18" t="s">
        <v>84</v>
      </c>
    </row>
    <row r="144" spans="1:65" s="13" customFormat="1" ht="11.25">
      <c r="B144" s="198"/>
      <c r="C144" s="199"/>
      <c r="D144" s="200" t="s">
        <v>170</v>
      </c>
      <c r="E144" s="201" t="s">
        <v>19</v>
      </c>
      <c r="F144" s="202" t="s">
        <v>230</v>
      </c>
      <c r="G144" s="199"/>
      <c r="H144" s="203">
        <v>25.012</v>
      </c>
      <c r="I144" s="204"/>
      <c r="J144" s="199"/>
      <c r="K144" s="199"/>
      <c r="L144" s="205"/>
      <c r="M144" s="206"/>
      <c r="N144" s="207"/>
      <c r="O144" s="207"/>
      <c r="P144" s="207"/>
      <c r="Q144" s="207"/>
      <c r="R144" s="207"/>
      <c r="S144" s="207"/>
      <c r="T144" s="208"/>
      <c r="AT144" s="209" t="s">
        <v>170</v>
      </c>
      <c r="AU144" s="209" t="s">
        <v>84</v>
      </c>
      <c r="AV144" s="13" t="s">
        <v>84</v>
      </c>
      <c r="AW144" s="13" t="s">
        <v>36</v>
      </c>
      <c r="AX144" s="13" t="s">
        <v>75</v>
      </c>
      <c r="AY144" s="209" t="s">
        <v>159</v>
      </c>
    </row>
    <row r="145" spans="2:51" s="13" customFormat="1" ht="11.25">
      <c r="B145" s="198"/>
      <c r="C145" s="199"/>
      <c r="D145" s="200" t="s">
        <v>170</v>
      </c>
      <c r="E145" s="201" t="s">
        <v>19</v>
      </c>
      <c r="F145" s="202" t="s">
        <v>231</v>
      </c>
      <c r="G145" s="199"/>
      <c r="H145" s="203">
        <v>-3.2</v>
      </c>
      <c r="I145" s="204"/>
      <c r="J145" s="199"/>
      <c r="K145" s="199"/>
      <c r="L145" s="205"/>
      <c r="M145" s="206"/>
      <c r="N145" s="207"/>
      <c r="O145" s="207"/>
      <c r="P145" s="207"/>
      <c r="Q145" s="207"/>
      <c r="R145" s="207"/>
      <c r="S145" s="207"/>
      <c r="T145" s="208"/>
      <c r="AT145" s="209" t="s">
        <v>170</v>
      </c>
      <c r="AU145" s="209" t="s">
        <v>84</v>
      </c>
      <c r="AV145" s="13" t="s">
        <v>84</v>
      </c>
      <c r="AW145" s="13" t="s">
        <v>36</v>
      </c>
      <c r="AX145" s="13" t="s">
        <v>75</v>
      </c>
      <c r="AY145" s="209" t="s">
        <v>159</v>
      </c>
    </row>
    <row r="146" spans="2:51" s="13" customFormat="1" ht="11.25">
      <c r="B146" s="198"/>
      <c r="C146" s="199"/>
      <c r="D146" s="200" t="s">
        <v>170</v>
      </c>
      <c r="E146" s="201" t="s">
        <v>19</v>
      </c>
      <c r="F146" s="202" t="s">
        <v>232</v>
      </c>
      <c r="G146" s="199"/>
      <c r="H146" s="203">
        <v>-2.484</v>
      </c>
      <c r="I146" s="204"/>
      <c r="J146" s="199"/>
      <c r="K146" s="199"/>
      <c r="L146" s="205"/>
      <c r="M146" s="206"/>
      <c r="N146" s="207"/>
      <c r="O146" s="207"/>
      <c r="P146" s="207"/>
      <c r="Q146" s="207"/>
      <c r="R146" s="207"/>
      <c r="S146" s="207"/>
      <c r="T146" s="208"/>
      <c r="AT146" s="209" t="s">
        <v>170</v>
      </c>
      <c r="AU146" s="209" t="s">
        <v>84</v>
      </c>
      <c r="AV146" s="13" t="s">
        <v>84</v>
      </c>
      <c r="AW146" s="13" t="s">
        <v>36</v>
      </c>
      <c r="AX146" s="13" t="s">
        <v>75</v>
      </c>
      <c r="AY146" s="209" t="s">
        <v>159</v>
      </c>
    </row>
    <row r="147" spans="2:51" s="13" customFormat="1" ht="11.25">
      <c r="B147" s="198"/>
      <c r="C147" s="199"/>
      <c r="D147" s="200" t="s">
        <v>170</v>
      </c>
      <c r="E147" s="201" t="s">
        <v>19</v>
      </c>
      <c r="F147" s="202" t="s">
        <v>233</v>
      </c>
      <c r="G147" s="199"/>
      <c r="H147" s="203">
        <v>1.29</v>
      </c>
      <c r="I147" s="204"/>
      <c r="J147" s="199"/>
      <c r="K147" s="199"/>
      <c r="L147" s="205"/>
      <c r="M147" s="206"/>
      <c r="N147" s="207"/>
      <c r="O147" s="207"/>
      <c r="P147" s="207"/>
      <c r="Q147" s="207"/>
      <c r="R147" s="207"/>
      <c r="S147" s="207"/>
      <c r="T147" s="208"/>
      <c r="AT147" s="209" t="s">
        <v>170</v>
      </c>
      <c r="AU147" s="209" t="s">
        <v>84</v>
      </c>
      <c r="AV147" s="13" t="s">
        <v>84</v>
      </c>
      <c r="AW147" s="13" t="s">
        <v>36</v>
      </c>
      <c r="AX147" s="13" t="s">
        <v>75</v>
      </c>
      <c r="AY147" s="209" t="s">
        <v>159</v>
      </c>
    </row>
    <row r="148" spans="2:51" s="13" customFormat="1" ht="11.25">
      <c r="B148" s="198"/>
      <c r="C148" s="199"/>
      <c r="D148" s="200" t="s">
        <v>170</v>
      </c>
      <c r="E148" s="201" t="s">
        <v>19</v>
      </c>
      <c r="F148" s="202" t="s">
        <v>234</v>
      </c>
      <c r="G148" s="199"/>
      <c r="H148" s="203">
        <v>1.2729999999999999</v>
      </c>
      <c r="I148" s="204"/>
      <c r="J148" s="199"/>
      <c r="K148" s="199"/>
      <c r="L148" s="205"/>
      <c r="M148" s="206"/>
      <c r="N148" s="207"/>
      <c r="O148" s="207"/>
      <c r="P148" s="207"/>
      <c r="Q148" s="207"/>
      <c r="R148" s="207"/>
      <c r="S148" s="207"/>
      <c r="T148" s="208"/>
      <c r="AT148" s="209" t="s">
        <v>170</v>
      </c>
      <c r="AU148" s="209" t="s">
        <v>84</v>
      </c>
      <c r="AV148" s="13" t="s">
        <v>84</v>
      </c>
      <c r="AW148" s="13" t="s">
        <v>36</v>
      </c>
      <c r="AX148" s="13" t="s">
        <v>75</v>
      </c>
      <c r="AY148" s="209" t="s">
        <v>159</v>
      </c>
    </row>
    <row r="149" spans="2:51" s="13" customFormat="1" ht="11.25">
      <c r="B149" s="198"/>
      <c r="C149" s="199"/>
      <c r="D149" s="200" t="s">
        <v>170</v>
      </c>
      <c r="E149" s="201" t="s">
        <v>19</v>
      </c>
      <c r="F149" s="202" t="s">
        <v>235</v>
      </c>
      <c r="G149" s="199"/>
      <c r="H149" s="203">
        <v>0.96099999999999997</v>
      </c>
      <c r="I149" s="204"/>
      <c r="J149" s="199"/>
      <c r="K149" s="199"/>
      <c r="L149" s="205"/>
      <c r="M149" s="206"/>
      <c r="N149" s="207"/>
      <c r="O149" s="207"/>
      <c r="P149" s="207"/>
      <c r="Q149" s="207"/>
      <c r="R149" s="207"/>
      <c r="S149" s="207"/>
      <c r="T149" s="208"/>
      <c r="AT149" s="209" t="s">
        <v>170</v>
      </c>
      <c r="AU149" s="209" t="s">
        <v>84</v>
      </c>
      <c r="AV149" s="13" t="s">
        <v>84</v>
      </c>
      <c r="AW149" s="13" t="s">
        <v>36</v>
      </c>
      <c r="AX149" s="13" t="s">
        <v>75</v>
      </c>
      <c r="AY149" s="209" t="s">
        <v>159</v>
      </c>
    </row>
    <row r="150" spans="2:51" s="13" customFormat="1" ht="11.25">
      <c r="B150" s="198"/>
      <c r="C150" s="199"/>
      <c r="D150" s="200" t="s">
        <v>170</v>
      </c>
      <c r="E150" s="201" t="s">
        <v>19</v>
      </c>
      <c r="F150" s="202" t="s">
        <v>236</v>
      </c>
      <c r="G150" s="199"/>
      <c r="H150" s="203">
        <v>21.814</v>
      </c>
      <c r="I150" s="204"/>
      <c r="J150" s="199"/>
      <c r="K150" s="199"/>
      <c r="L150" s="205"/>
      <c r="M150" s="206"/>
      <c r="N150" s="207"/>
      <c r="O150" s="207"/>
      <c r="P150" s="207"/>
      <c r="Q150" s="207"/>
      <c r="R150" s="207"/>
      <c r="S150" s="207"/>
      <c r="T150" s="208"/>
      <c r="AT150" s="209" t="s">
        <v>170</v>
      </c>
      <c r="AU150" s="209" t="s">
        <v>84</v>
      </c>
      <c r="AV150" s="13" t="s">
        <v>84</v>
      </c>
      <c r="AW150" s="13" t="s">
        <v>36</v>
      </c>
      <c r="AX150" s="13" t="s">
        <v>75</v>
      </c>
      <c r="AY150" s="209" t="s">
        <v>159</v>
      </c>
    </row>
    <row r="151" spans="2:51" s="13" customFormat="1" ht="11.25">
      <c r="B151" s="198"/>
      <c r="C151" s="199"/>
      <c r="D151" s="200" t="s">
        <v>170</v>
      </c>
      <c r="E151" s="201" t="s">
        <v>19</v>
      </c>
      <c r="F151" s="202" t="s">
        <v>237</v>
      </c>
      <c r="G151" s="199"/>
      <c r="H151" s="203">
        <v>-1.4490000000000001</v>
      </c>
      <c r="I151" s="204"/>
      <c r="J151" s="199"/>
      <c r="K151" s="199"/>
      <c r="L151" s="205"/>
      <c r="M151" s="206"/>
      <c r="N151" s="207"/>
      <c r="O151" s="207"/>
      <c r="P151" s="207"/>
      <c r="Q151" s="207"/>
      <c r="R151" s="207"/>
      <c r="S151" s="207"/>
      <c r="T151" s="208"/>
      <c r="AT151" s="209" t="s">
        <v>170</v>
      </c>
      <c r="AU151" s="209" t="s">
        <v>84</v>
      </c>
      <c r="AV151" s="13" t="s">
        <v>84</v>
      </c>
      <c r="AW151" s="13" t="s">
        <v>36</v>
      </c>
      <c r="AX151" s="13" t="s">
        <v>75</v>
      </c>
      <c r="AY151" s="209" t="s">
        <v>159</v>
      </c>
    </row>
    <row r="152" spans="2:51" s="13" customFormat="1" ht="11.25">
      <c r="B152" s="198"/>
      <c r="C152" s="199"/>
      <c r="D152" s="200" t="s">
        <v>170</v>
      </c>
      <c r="E152" s="201" t="s">
        <v>19</v>
      </c>
      <c r="F152" s="202" t="s">
        <v>232</v>
      </c>
      <c r="G152" s="199"/>
      <c r="H152" s="203">
        <v>-2.484</v>
      </c>
      <c r="I152" s="204"/>
      <c r="J152" s="199"/>
      <c r="K152" s="199"/>
      <c r="L152" s="205"/>
      <c r="M152" s="206"/>
      <c r="N152" s="207"/>
      <c r="O152" s="207"/>
      <c r="P152" s="207"/>
      <c r="Q152" s="207"/>
      <c r="R152" s="207"/>
      <c r="S152" s="207"/>
      <c r="T152" s="208"/>
      <c r="AT152" s="209" t="s">
        <v>170</v>
      </c>
      <c r="AU152" s="209" t="s">
        <v>84</v>
      </c>
      <c r="AV152" s="13" t="s">
        <v>84</v>
      </c>
      <c r="AW152" s="13" t="s">
        <v>36</v>
      </c>
      <c r="AX152" s="13" t="s">
        <v>75</v>
      </c>
      <c r="AY152" s="209" t="s">
        <v>159</v>
      </c>
    </row>
    <row r="153" spans="2:51" s="13" customFormat="1" ht="11.25">
      <c r="B153" s="198"/>
      <c r="C153" s="199"/>
      <c r="D153" s="200" t="s">
        <v>170</v>
      </c>
      <c r="E153" s="201" t="s">
        <v>19</v>
      </c>
      <c r="F153" s="202" t="s">
        <v>233</v>
      </c>
      <c r="G153" s="199"/>
      <c r="H153" s="203">
        <v>1.29</v>
      </c>
      <c r="I153" s="204"/>
      <c r="J153" s="199"/>
      <c r="K153" s="199"/>
      <c r="L153" s="205"/>
      <c r="M153" s="206"/>
      <c r="N153" s="207"/>
      <c r="O153" s="207"/>
      <c r="P153" s="207"/>
      <c r="Q153" s="207"/>
      <c r="R153" s="207"/>
      <c r="S153" s="207"/>
      <c r="T153" s="208"/>
      <c r="AT153" s="209" t="s">
        <v>170</v>
      </c>
      <c r="AU153" s="209" t="s">
        <v>84</v>
      </c>
      <c r="AV153" s="13" t="s">
        <v>84</v>
      </c>
      <c r="AW153" s="13" t="s">
        <v>36</v>
      </c>
      <c r="AX153" s="13" t="s">
        <v>75</v>
      </c>
      <c r="AY153" s="209" t="s">
        <v>159</v>
      </c>
    </row>
    <row r="154" spans="2:51" s="13" customFormat="1" ht="11.25">
      <c r="B154" s="198"/>
      <c r="C154" s="199"/>
      <c r="D154" s="200" t="s">
        <v>170</v>
      </c>
      <c r="E154" s="201" t="s">
        <v>19</v>
      </c>
      <c r="F154" s="202" t="s">
        <v>238</v>
      </c>
      <c r="G154" s="199"/>
      <c r="H154" s="203">
        <v>5.3479999999999999</v>
      </c>
      <c r="I154" s="204"/>
      <c r="J154" s="199"/>
      <c r="K154" s="199"/>
      <c r="L154" s="205"/>
      <c r="M154" s="206"/>
      <c r="N154" s="207"/>
      <c r="O154" s="207"/>
      <c r="P154" s="207"/>
      <c r="Q154" s="207"/>
      <c r="R154" s="207"/>
      <c r="S154" s="207"/>
      <c r="T154" s="208"/>
      <c r="AT154" s="209" t="s">
        <v>170</v>
      </c>
      <c r="AU154" s="209" t="s">
        <v>84</v>
      </c>
      <c r="AV154" s="13" t="s">
        <v>84</v>
      </c>
      <c r="AW154" s="13" t="s">
        <v>36</v>
      </c>
      <c r="AX154" s="13" t="s">
        <v>75</v>
      </c>
      <c r="AY154" s="209" t="s">
        <v>159</v>
      </c>
    </row>
    <row r="155" spans="2:51" s="13" customFormat="1" ht="11.25">
      <c r="B155" s="198"/>
      <c r="C155" s="199"/>
      <c r="D155" s="200" t="s">
        <v>170</v>
      </c>
      <c r="E155" s="201" t="s">
        <v>19</v>
      </c>
      <c r="F155" s="202" t="s">
        <v>239</v>
      </c>
      <c r="G155" s="199"/>
      <c r="H155" s="203">
        <v>57.277999999999999</v>
      </c>
      <c r="I155" s="204"/>
      <c r="J155" s="199"/>
      <c r="K155" s="199"/>
      <c r="L155" s="205"/>
      <c r="M155" s="206"/>
      <c r="N155" s="207"/>
      <c r="O155" s="207"/>
      <c r="P155" s="207"/>
      <c r="Q155" s="207"/>
      <c r="R155" s="207"/>
      <c r="S155" s="207"/>
      <c r="T155" s="208"/>
      <c r="AT155" s="209" t="s">
        <v>170</v>
      </c>
      <c r="AU155" s="209" t="s">
        <v>84</v>
      </c>
      <c r="AV155" s="13" t="s">
        <v>84</v>
      </c>
      <c r="AW155" s="13" t="s">
        <v>36</v>
      </c>
      <c r="AX155" s="13" t="s">
        <v>75</v>
      </c>
      <c r="AY155" s="209" t="s">
        <v>159</v>
      </c>
    </row>
    <row r="156" spans="2:51" s="13" customFormat="1" ht="11.25">
      <c r="B156" s="198"/>
      <c r="C156" s="199"/>
      <c r="D156" s="200" t="s">
        <v>170</v>
      </c>
      <c r="E156" s="201" t="s">
        <v>19</v>
      </c>
      <c r="F156" s="202" t="s">
        <v>240</v>
      </c>
      <c r="G156" s="199"/>
      <c r="H156" s="203">
        <v>-2.5</v>
      </c>
      <c r="I156" s="204"/>
      <c r="J156" s="199"/>
      <c r="K156" s="199"/>
      <c r="L156" s="205"/>
      <c r="M156" s="206"/>
      <c r="N156" s="207"/>
      <c r="O156" s="207"/>
      <c r="P156" s="207"/>
      <c r="Q156" s="207"/>
      <c r="R156" s="207"/>
      <c r="S156" s="207"/>
      <c r="T156" s="208"/>
      <c r="AT156" s="209" t="s">
        <v>170</v>
      </c>
      <c r="AU156" s="209" t="s">
        <v>84</v>
      </c>
      <c r="AV156" s="13" t="s">
        <v>84</v>
      </c>
      <c r="AW156" s="13" t="s">
        <v>36</v>
      </c>
      <c r="AX156" s="13" t="s">
        <v>75</v>
      </c>
      <c r="AY156" s="209" t="s">
        <v>159</v>
      </c>
    </row>
    <row r="157" spans="2:51" s="13" customFormat="1" ht="11.25">
      <c r="B157" s="198"/>
      <c r="C157" s="199"/>
      <c r="D157" s="200" t="s">
        <v>170</v>
      </c>
      <c r="E157" s="201" t="s">
        <v>19</v>
      </c>
      <c r="F157" s="202" t="s">
        <v>241</v>
      </c>
      <c r="G157" s="199"/>
      <c r="H157" s="203">
        <v>-3.28</v>
      </c>
      <c r="I157" s="204"/>
      <c r="J157" s="199"/>
      <c r="K157" s="199"/>
      <c r="L157" s="205"/>
      <c r="M157" s="206"/>
      <c r="N157" s="207"/>
      <c r="O157" s="207"/>
      <c r="P157" s="207"/>
      <c r="Q157" s="207"/>
      <c r="R157" s="207"/>
      <c r="S157" s="207"/>
      <c r="T157" s="208"/>
      <c r="AT157" s="209" t="s">
        <v>170</v>
      </c>
      <c r="AU157" s="209" t="s">
        <v>84</v>
      </c>
      <c r="AV157" s="13" t="s">
        <v>84</v>
      </c>
      <c r="AW157" s="13" t="s">
        <v>36</v>
      </c>
      <c r="AX157" s="13" t="s">
        <v>75</v>
      </c>
      <c r="AY157" s="209" t="s">
        <v>159</v>
      </c>
    </row>
    <row r="158" spans="2:51" s="13" customFormat="1" ht="11.25">
      <c r="B158" s="198"/>
      <c r="C158" s="199"/>
      <c r="D158" s="200" t="s">
        <v>170</v>
      </c>
      <c r="E158" s="201" t="s">
        <v>19</v>
      </c>
      <c r="F158" s="202" t="s">
        <v>242</v>
      </c>
      <c r="G158" s="199"/>
      <c r="H158" s="203">
        <v>-3.9790000000000001</v>
      </c>
      <c r="I158" s="204"/>
      <c r="J158" s="199"/>
      <c r="K158" s="199"/>
      <c r="L158" s="205"/>
      <c r="M158" s="206"/>
      <c r="N158" s="207"/>
      <c r="O158" s="207"/>
      <c r="P158" s="207"/>
      <c r="Q158" s="207"/>
      <c r="R158" s="207"/>
      <c r="S158" s="207"/>
      <c r="T158" s="208"/>
      <c r="AT158" s="209" t="s">
        <v>170</v>
      </c>
      <c r="AU158" s="209" t="s">
        <v>84</v>
      </c>
      <c r="AV158" s="13" t="s">
        <v>84</v>
      </c>
      <c r="AW158" s="13" t="s">
        <v>36</v>
      </c>
      <c r="AX158" s="13" t="s">
        <v>75</v>
      </c>
      <c r="AY158" s="209" t="s">
        <v>159</v>
      </c>
    </row>
    <row r="159" spans="2:51" s="13" customFormat="1" ht="11.25">
      <c r="B159" s="198"/>
      <c r="C159" s="199"/>
      <c r="D159" s="200" t="s">
        <v>170</v>
      </c>
      <c r="E159" s="201" t="s">
        <v>19</v>
      </c>
      <c r="F159" s="202" t="s">
        <v>243</v>
      </c>
      <c r="G159" s="199"/>
      <c r="H159" s="203">
        <v>3.4430000000000001</v>
      </c>
      <c r="I159" s="204"/>
      <c r="J159" s="199"/>
      <c r="K159" s="199"/>
      <c r="L159" s="205"/>
      <c r="M159" s="206"/>
      <c r="N159" s="207"/>
      <c r="O159" s="207"/>
      <c r="P159" s="207"/>
      <c r="Q159" s="207"/>
      <c r="R159" s="207"/>
      <c r="S159" s="207"/>
      <c r="T159" s="208"/>
      <c r="AT159" s="209" t="s">
        <v>170</v>
      </c>
      <c r="AU159" s="209" t="s">
        <v>84</v>
      </c>
      <c r="AV159" s="13" t="s">
        <v>84</v>
      </c>
      <c r="AW159" s="13" t="s">
        <v>36</v>
      </c>
      <c r="AX159" s="13" t="s">
        <v>75</v>
      </c>
      <c r="AY159" s="209" t="s">
        <v>159</v>
      </c>
    </row>
    <row r="160" spans="2:51" s="13" customFormat="1" ht="11.25">
      <c r="B160" s="198"/>
      <c r="C160" s="199"/>
      <c r="D160" s="200" t="s">
        <v>170</v>
      </c>
      <c r="E160" s="201" t="s">
        <v>19</v>
      </c>
      <c r="F160" s="202" t="s">
        <v>244</v>
      </c>
      <c r="G160" s="199"/>
      <c r="H160" s="203">
        <v>44.2</v>
      </c>
      <c r="I160" s="204"/>
      <c r="J160" s="199"/>
      <c r="K160" s="199"/>
      <c r="L160" s="205"/>
      <c r="M160" s="206"/>
      <c r="N160" s="207"/>
      <c r="O160" s="207"/>
      <c r="P160" s="207"/>
      <c r="Q160" s="207"/>
      <c r="R160" s="207"/>
      <c r="S160" s="207"/>
      <c r="T160" s="208"/>
      <c r="AT160" s="209" t="s">
        <v>170</v>
      </c>
      <c r="AU160" s="209" t="s">
        <v>84</v>
      </c>
      <c r="AV160" s="13" t="s">
        <v>84</v>
      </c>
      <c r="AW160" s="13" t="s">
        <v>36</v>
      </c>
      <c r="AX160" s="13" t="s">
        <v>75</v>
      </c>
      <c r="AY160" s="209" t="s">
        <v>159</v>
      </c>
    </row>
    <row r="161" spans="1:65" s="13" customFormat="1" ht="11.25">
      <c r="B161" s="198"/>
      <c r="C161" s="199"/>
      <c r="D161" s="200" t="s">
        <v>170</v>
      </c>
      <c r="E161" s="201" t="s">
        <v>19</v>
      </c>
      <c r="F161" s="202" t="s">
        <v>245</v>
      </c>
      <c r="G161" s="199"/>
      <c r="H161" s="203">
        <v>-3.28</v>
      </c>
      <c r="I161" s="204"/>
      <c r="J161" s="199"/>
      <c r="K161" s="199"/>
      <c r="L161" s="205"/>
      <c r="M161" s="206"/>
      <c r="N161" s="207"/>
      <c r="O161" s="207"/>
      <c r="P161" s="207"/>
      <c r="Q161" s="207"/>
      <c r="R161" s="207"/>
      <c r="S161" s="207"/>
      <c r="T161" s="208"/>
      <c r="AT161" s="209" t="s">
        <v>170</v>
      </c>
      <c r="AU161" s="209" t="s">
        <v>84</v>
      </c>
      <c r="AV161" s="13" t="s">
        <v>84</v>
      </c>
      <c r="AW161" s="13" t="s">
        <v>36</v>
      </c>
      <c r="AX161" s="13" t="s">
        <v>75</v>
      </c>
      <c r="AY161" s="209" t="s">
        <v>159</v>
      </c>
    </row>
    <row r="162" spans="1:65" s="13" customFormat="1" ht="11.25">
      <c r="B162" s="198"/>
      <c r="C162" s="199"/>
      <c r="D162" s="200" t="s">
        <v>170</v>
      </c>
      <c r="E162" s="201" t="s">
        <v>19</v>
      </c>
      <c r="F162" s="202" t="s">
        <v>246</v>
      </c>
      <c r="G162" s="199"/>
      <c r="H162" s="203">
        <v>-1.9890000000000001</v>
      </c>
      <c r="I162" s="204"/>
      <c r="J162" s="199"/>
      <c r="K162" s="199"/>
      <c r="L162" s="205"/>
      <c r="M162" s="206"/>
      <c r="N162" s="207"/>
      <c r="O162" s="207"/>
      <c r="P162" s="207"/>
      <c r="Q162" s="207"/>
      <c r="R162" s="207"/>
      <c r="S162" s="207"/>
      <c r="T162" s="208"/>
      <c r="AT162" s="209" t="s">
        <v>170</v>
      </c>
      <c r="AU162" s="209" t="s">
        <v>84</v>
      </c>
      <c r="AV162" s="13" t="s">
        <v>84</v>
      </c>
      <c r="AW162" s="13" t="s">
        <v>36</v>
      </c>
      <c r="AX162" s="13" t="s">
        <v>75</v>
      </c>
      <c r="AY162" s="209" t="s">
        <v>159</v>
      </c>
    </row>
    <row r="163" spans="1:65" s="13" customFormat="1" ht="11.25">
      <c r="B163" s="198"/>
      <c r="C163" s="199"/>
      <c r="D163" s="200" t="s">
        <v>170</v>
      </c>
      <c r="E163" s="201" t="s">
        <v>19</v>
      </c>
      <c r="F163" s="202" t="s">
        <v>247</v>
      </c>
      <c r="G163" s="199"/>
      <c r="H163" s="203">
        <v>1.7210000000000001</v>
      </c>
      <c r="I163" s="204"/>
      <c r="J163" s="199"/>
      <c r="K163" s="199"/>
      <c r="L163" s="205"/>
      <c r="M163" s="206"/>
      <c r="N163" s="207"/>
      <c r="O163" s="207"/>
      <c r="P163" s="207"/>
      <c r="Q163" s="207"/>
      <c r="R163" s="207"/>
      <c r="S163" s="207"/>
      <c r="T163" s="208"/>
      <c r="AT163" s="209" t="s">
        <v>170</v>
      </c>
      <c r="AU163" s="209" t="s">
        <v>84</v>
      </c>
      <c r="AV163" s="13" t="s">
        <v>84</v>
      </c>
      <c r="AW163" s="13" t="s">
        <v>36</v>
      </c>
      <c r="AX163" s="13" t="s">
        <v>75</v>
      </c>
      <c r="AY163" s="209" t="s">
        <v>159</v>
      </c>
    </row>
    <row r="164" spans="1:65" s="13" customFormat="1" ht="11.25">
      <c r="B164" s="198"/>
      <c r="C164" s="199"/>
      <c r="D164" s="200" t="s">
        <v>170</v>
      </c>
      <c r="E164" s="201" t="s">
        <v>19</v>
      </c>
      <c r="F164" s="202" t="s">
        <v>248</v>
      </c>
      <c r="G164" s="199"/>
      <c r="H164" s="203">
        <v>48.515999999999998</v>
      </c>
      <c r="I164" s="204"/>
      <c r="J164" s="199"/>
      <c r="K164" s="199"/>
      <c r="L164" s="205"/>
      <c r="M164" s="206"/>
      <c r="N164" s="207"/>
      <c r="O164" s="207"/>
      <c r="P164" s="207"/>
      <c r="Q164" s="207"/>
      <c r="R164" s="207"/>
      <c r="S164" s="207"/>
      <c r="T164" s="208"/>
      <c r="AT164" s="209" t="s">
        <v>170</v>
      </c>
      <c r="AU164" s="209" t="s">
        <v>84</v>
      </c>
      <c r="AV164" s="13" t="s">
        <v>84</v>
      </c>
      <c r="AW164" s="13" t="s">
        <v>36</v>
      </c>
      <c r="AX164" s="13" t="s">
        <v>75</v>
      </c>
      <c r="AY164" s="209" t="s">
        <v>159</v>
      </c>
    </row>
    <row r="165" spans="1:65" s="13" customFormat="1" ht="11.25">
      <c r="B165" s="198"/>
      <c r="C165" s="199"/>
      <c r="D165" s="200" t="s">
        <v>170</v>
      </c>
      <c r="E165" s="201" t="s">
        <v>19</v>
      </c>
      <c r="F165" s="202" t="s">
        <v>249</v>
      </c>
      <c r="G165" s="199"/>
      <c r="H165" s="203">
        <v>-1.64</v>
      </c>
      <c r="I165" s="204"/>
      <c r="J165" s="199"/>
      <c r="K165" s="199"/>
      <c r="L165" s="205"/>
      <c r="M165" s="206"/>
      <c r="N165" s="207"/>
      <c r="O165" s="207"/>
      <c r="P165" s="207"/>
      <c r="Q165" s="207"/>
      <c r="R165" s="207"/>
      <c r="S165" s="207"/>
      <c r="T165" s="208"/>
      <c r="AT165" s="209" t="s">
        <v>170</v>
      </c>
      <c r="AU165" s="209" t="s">
        <v>84</v>
      </c>
      <c r="AV165" s="13" t="s">
        <v>84</v>
      </c>
      <c r="AW165" s="13" t="s">
        <v>36</v>
      </c>
      <c r="AX165" s="13" t="s">
        <v>75</v>
      </c>
      <c r="AY165" s="209" t="s">
        <v>159</v>
      </c>
    </row>
    <row r="166" spans="1:65" s="13" customFormat="1" ht="11.25">
      <c r="B166" s="198"/>
      <c r="C166" s="199"/>
      <c r="D166" s="200" t="s">
        <v>170</v>
      </c>
      <c r="E166" s="201" t="s">
        <v>19</v>
      </c>
      <c r="F166" s="202" t="s">
        <v>246</v>
      </c>
      <c r="G166" s="199"/>
      <c r="H166" s="203">
        <v>-1.9890000000000001</v>
      </c>
      <c r="I166" s="204"/>
      <c r="J166" s="199"/>
      <c r="K166" s="199"/>
      <c r="L166" s="205"/>
      <c r="M166" s="206"/>
      <c r="N166" s="207"/>
      <c r="O166" s="207"/>
      <c r="P166" s="207"/>
      <c r="Q166" s="207"/>
      <c r="R166" s="207"/>
      <c r="S166" s="207"/>
      <c r="T166" s="208"/>
      <c r="AT166" s="209" t="s">
        <v>170</v>
      </c>
      <c r="AU166" s="209" t="s">
        <v>84</v>
      </c>
      <c r="AV166" s="13" t="s">
        <v>84</v>
      </c>
      <c r="AW166" s="13" t="s">
        <v>36</v>
      </c>
      <c r="AX166" s="13" t="s">
        <v>75</v>
      </c>
      <c r="AY166" s="209" t="s">
        <v>159</v>
      </c>
    </row>
    <row r="167" spans="1:65" s="13" customFormat="1" ht="11.25">
      <c r="B167" s="198"/>
      <c r="C167" s="199"/>
      <c r="D167" s="200" t="s">
        <v>170</v>
      </c>
      <c r="E167" s="201" t="s">
        <v>19</v>
      </c>
      <c r="F167" s="202" t="s">
        <v>247</v>
      </c>
      <c r="G167" s="199"/>
      <c r="H167" s="203">
        <v>1.7210000000000001</v>
      </c>
      <c r="I167" s="204"/>
      <c r="J167" s="199"/>
      <c r="K167" s="199"/>
      <c r="L167" s="205"/>
      <c r="M167" s="206"/>
      <c r="N167" s="207"/>
      <c r="O167" s="207"/>
      <c r="P167" s="207"/>
      <c r="Q167" s="207"/>
      <c r="R167" s="207"/>
      <c r="S167" s="207"/>
      <c r="T167" s="208"/>
      <c r="AT167" s="209" t="s">
        <v>170</v>
      </c>
      <c r="AU167" s="209" t="s">
        <v>84</v>
      </c>
      <c r="AV167" s="13" t="s">
        <v>84</v>
      </c>
      <c r="AW167" s="13" t="s">
        <v>36</v>
      </c>
      <c r="AX167" s="13" t="s">
        <v>75</v>
      </c>
      <c r="AY167" s="209" t="s">
        <v>159</v>
      </c>
    </row>
    <row r="168" spans="1:65" s="14" customFormat="1" ht="11.25">
      <c r="B168" s="210"/>
      <c r="C168" s="211"/>
      <c r="D168" s="200" t="s">
        <v>170</v>
      </c>
      <c r="E168" s="212" t="s">
        <v>19</v>
      </c>
      <c r="F168" s="213" t="s">
        <v>195</v>
      </c>
      <c r="G168" s="211"/>
      <c r="H168" s="214">
        <v>185.59300000000002</v>
      </c>
      <c r="I168" s="215"/>
      <c r="J168" s="211"/>
      <c r="K168" s="211"/>
      <c r="L168" s="216"/>
      <c r="M168" s="217"/>
      <c r="N168" s="218"/>
      <c r="O168" s="218"/>
      <c r="P168" s="218"/>
      <c r="Q168" s="218"/>
      <c r="R168" s="218"/>
      <c r="S168" s="218"/>
      <c r="T168" s="219"/>
      <c r="AT168" s="220" t="s">
        <v>170</v>
      </c>
      <c r="AU168" s="220" t="s">
        <v>84</v>
      </c>
      <c r="AV168" s="14" t="s">
        <v>166</v>
      </c>
      <c r="AW168" s="14" t="s">
        <v>36</v>
      </c>
      <c r="AX168" s="14" t="s">
        <v>82</v>
      </c>
      <c r="AY168" s="220" t="s">
        <v>159</v>
      </c>
    </row>
    <row r="169" spans="1:65" s="12" customFormat="1" ht="22.9" customHeight="1">
      <c r="B169" s="164"/>
      <c r="C169" s="165"/>
      <c r="D169" s="166" t="s">
        <v>74</v>
      </c>
      <c r="E169" s="178" t="s">
        <v>250</v>
      </c>
      <c r="F169" s="178" t="s">
        <v>251</v>
      </c>
      <c r="G169" s="165"/>
      <c r="H169" s="165"/>
      <c r="I169" s="168"/>
      <c r="J169" s="179">
        <f>BK169</f>
        <v>0</v>
      </c>
      <c r="K169" s="165"/>
      <c r="L169" s="170"/>
      <c r="M169" s="171"/>
      <c r="N169" s="172"/>
      <c r="O169" s="172"/>
      <c r="P169" s="173">
        <f>SUM(P170:P177)</f>
        <v>0</v>
      </c>
      <c r="Q169" s="172"/>
      <c r="R169" s="173">
        <f>SUM(R170:R177)</f>
        <v>0.52478999999999998</v>
      </c>
      <c r="S169" s="172"/>
      <c r="T169" s="174">
        <f>SUM(T170:T177)</f>
        <v>0</v>
      </c>
      <c r="AR169" s="175" t="s">
        <v>82</v>
      </c>
      <c r="AT169" s="176" t="s">
        <v>74</v>
      </c>
      <c r="AU169" s="176" t="s">
        <v>82</v>
      </c>
      <c r="AY169" s="175" t="s">
        <v>159</v>
      </c>
      <c r="BK169" s="177">
        <f>SUM(BK170:BK177)</f>
        <v>0</v>
      </c>
    </row>
    <row r="170" spans="1:65" s="2" customFormat="1" ht="24.2" customHeight="1">
      <c r="A170" s="35"/>
      <c r="B170" s="36"/>
      <c r="C170" s="180" t="s">
        <v>252</v>
      </c>
      <c r="D170" s="180" t="s">
        <v>161</v>
      </c>
      <c r="E170" s="181" t="s">
        <v>253</v>
      </c>
      <c r="F170" s="182" t="s">
        <v>254</v>
      </c>
      <c r="G170" s="183" t="s">
        <v>255</v>
      </c>
      <c r="H170" s="184">
        <v>4</v>
      </c>
      <c r="I170" s="185"/>
      <c r="J170" s="186">
        <f>ROUND(I170*H170,2)</f>
        <v>0</v>
      </c>
      <c r="K170" s="182" t="s">
        <v>165</v>
      </c>
      <c r="L170" s="40"/>
      <c r="M170" s="187" t="s">
        <v>19</v>
      </c>
      <c r="N170" s="188" t="s">
        <v>46</v>
      </c>
      <c r="O170" s="65"/>
      <c r="P170" s="189">
        <f>O170*H170</f>
        <v>0</v>
      </c>
      <c r="Q170" s="189">
        <v>4.8000000000000001E-4</v>
      </c>
      <c r="R170" s="189">
        <f>Q170*H170</f>
        <v>1.92E-3</v>
      </c>
      <c r="S170" s="189">
        <v>0</v>
      </c>
      <c r="T170" s="190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191" t="s">
        <v>166</v>
      </c>
      <c r="AT170" s="191" t="s">
        <v>161</v>
      </c>
      <c r="AU170" s="191" t="s">
        <v>84</v>
      </c>
      <c r="AY170" s="18" t="s">
        <v>159</v>
      </c>
      <c r="BE170" s="192">
        <f>IF(N170="základní",J170,0)</f>
        <v>0</v>
      </c>
      <c r="BF170" s="192">
        <f>IF(N170="snížená",J170,0)</f>
        <v>0</v>
      </c>
      <c r="BG170" s="192">
        <f>IF(N170="zákl. přenesená",J170,0)</f>
        <v>0</v>
      </c>
      <c r="BH170" s="192">
        <f>IF(N170="sníž. přenesená",J170,0)</f>
        <v>0</v>
      </c>
      <c r="BI170" s="192">
        <f>IF(N170="nulová",J170,0)</f>
        <v>0</v>
      </c>
      <c r="BJ170" s="18" t="s">
        <v>82</v>
      </c>
      <c r="BK170" s="192">
        <f>ROUND(I170*H170,2)</f>
        <v>0</v>
      </c>
      <c r="BL170" s="18" t="s">
        <v>166</v>
      </c>
      <c r="BM170" s="191" t="s">
        <v>256</v>
      </c>
    </row>
    <row r="171" spans="1:65" s="2" customFormat="1" ht="11.25">
      <c r="A171" s="35"/>
      <c r="B171" s="36"/>
      <c r="C171" s="37"/>
      <c r="D171" s="193" t="s">
        <v>168</v>
      </c>
      <c r="E171" s="37"/>
      <c r="F171" s="194" t="s">
        <v>257</v>
      </c>
      <c r="G171" s="37"/>
      <c r="H171" s="37"/>
      <c r="I171" s="195"/>
      <c r="J171" s="37"/>
      <c r="K171" s="37"/>
      <c r="L171" s="40"/>
      <c r="M171" s="196"/>
      <c r="N171" s="197"/>
      <c r="O171" s="65"/>
      <c r="P171" s="65"/>
      <c r="Q171" s="65"/>
      <c r="R171" s="65"/>
      <c r="S171" s="65"/>
      <c r="T171" s="66"/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T171" s="18" t="s">
        <v>168</v>
      </c>
      <c r="AU171" s="18" t="s">
        <v>84</v>
      </c>
    </row>
    <row r="172" spans="1:65" s="2" customFormat="1" ht="21.75" customHeight="1">
      <c r="A172" s="35"/>
      <c r="B172" s="36"/>
      <c r="C172" s="231" t="s">
        <v>258</v>
      </c>
      <c r="D172" s="231" t="s">
        <v>259</v>
      </c>
      <c r="E172" s="232" t="s">
        <v>260</v>
      </c>
      <c r="F172" s="233" t="s">
        <v>261</v>
      </c>
      <c r="G172" s="234" t="s">
        <v>255</v>
      </c>
      <c r="H172" s="235">
        <v>1</v>
      </c>
      <c r="I172" s="236"/>
      <c r="J172" s="237">
        <f>ROUND(I172*H172,2)</f>
        <v>0</v>
      </c>
      <c r="K172" s="233" t="s">
        <v>165</v>
      </c>
      <c r="L172" s="238"/>
      <c r="M172" s="239" t="s">
        <v>19</v>
      </c>
      <c r="N172" s="240" t="s">
        <v>46</v>
      </c>
      <c r="O172" s="65"/>
      <c r="P172" s="189">
        <f>O172*H172</f>
        <v>0</v>
      </c>
      <c r="Q172" s="189">
        <v>1.489E-2</v>
      </c>
      <c r="R172" s="189">
        <f>Q172*H172</f>
        <v>1.489E-2</v>
      </c>
      <c r="S172" s="189">
        <v>0</v>
      </c>
      <c r="T172" s="190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191" t="s">
        <v>211</v>
      </c>
      <c r="AT172" s="191" t="s">
        <v>259</v>
      </c>
      <c r="AU172" s="191" t="s">
        <v>84</v>
      </c>
      <c r="AY172" s="18" t="s">
        <v>159</v>
      </c>
      <c r="BE172" s="192">
        <f>IF(N172="základní",J172,0)</f>
        <v>0</v>
      </c>
      <c r="BF172" s="192">
        <f>IF(N172="snížená",J172,0)</f>
        <v>0</v>
      </c>
      <c r="BG172" s="192">
        <f>IF(N172="zákl. přenesená",J172,0)</f>
        <v>0</v>
      </c>
      <c r="BH172" s="192">
        <f>IF(N172="sníž. přenesená",J172,0)</f>
        <v>0</v>
      </c>
      <c r="BI172" s="192">
        <f>IF(N172="nulová",J172,0)</f>
        <v>0</v>
      </c>
      <c r="BJ172" s="18" t="s">
        <v>82</v>
      </c>
      <c r="BK172" s="192">
        <f>ROUND(I172*H172,2)</f>
        <v>0</v>
      </c>
      <c r="BL172" s="18" t="s">
        <v>166</v>
      </c>
      <c r="BM172" s="191" t="s">
        <v>262</v>
      </c>
    </row>
    <row r="173" spans="1:65" s="2" customFormat="1" ht="21.75" customHeight="1">
      <c r="A173" s="35"/>
      <c r="B173" s="36"/>
      <c r="C173" s="231" t="s">
        <v>263</v>
      </c>
      <c r="D173" s="231" t="s">
        <v>259</v>
      </c>
      <c r="E173" s="232" t="s">
        <v>264</v>
      </c>
      <c r="F173" s="233" t="s">
        <v>265</v>
      </c>
      <c r="G173" s="234" t="s">
        <v>255</v>
      </c>
      <c r="H173" s="235">
        <v>2</v>
      </c>
      <c r="I173" s="236"/>
      <c r="J173" s="237">
        <f>ROUND(I173*H173,2)</f>
        <v>0</v>
      </c>
      <c r="K173" s="233" t="s">
        <v>165</v>
      </c>
      <c r="L173" s="238"/>
      <c r="M173" s="239" t="s">
        <v>19</v>
      </c>
      <c r="N173" s="240" t="s">
        <v>46</v>
      </c>
      <c r="O173" s="65"/>
      <c r="P173" s="189">
        <f>O173*H173</f>
        <v>0</v>
      </c>
      <c r="Q173" s="189">
        <v>1.521E-2</v>
      </c>
      <c r="R173" s="189">
        <f>Q173*H173</f>
        <v>3.0419999999999999E-2</v>
      </c>
      <c r="S173" s="189">
        <v>0</v>
      </c>
      <c r="T173" s="190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191" t="s">
        <v>211</v>
      </c>
      <c r="AT173" s="191" t="s">
        <v>259</v>
      </c>
      <c r="AU173" s="191" t="s">
        <v>84</v>
      </c>
      <c r="AY173" s="18" t="s">
        <v>159</v>
      </c>
      <c r="BE173" s="192">
        <f>IF(N173="základní",J173,0)</f>
        <v>0</v>
      </c>
      <c r="BF173" s="192">
        <f>IF(N173="snížená",J173,0)</f>
        <v>0</v>
      </c>
      <c r="BG173" s="192">
        <f>IF(N173="zákl. přenesená",J173,0)</f>
        <v>0</v>
      </c>
      <c r="BH173" s="192">
        <f>IF(N173="sníž. přenesená",J173,0)</f>
        <v>0</v>
      </c>
      <c r="BI173" s="192">
        <f>IF(N173="nulová",J173,0)</f>
        <v>0</v>
      </c>
      <c r="BJ173" s="18" t="s">
        <v>82</v>
      </c>
      <c r="BK173" s="192">
        <f>ROUND(I173*H173,2)</f>
        <v>0</v>
      </c>
      <c r="BL173" s="18" t="s">
        <v>166</v>
      </c>
      <c r="BM173" s="191" t="s">
        <v>266</v>
      </c>
    </row>
    <row r="174" spans="1:65" s="2" customFormat="1" ht="21.75" customHeight="1">
      <c r="A174" s="35"/>
      <c r="B174" s="36"/>
      <c r="C174" s="231" t="s">
        <v>267</v>
      </c>
      <c r="D174" s="231" t="s">
        <v>259</v>
      </c>
      <c r="E174" s="232" t="s">
        <v>268</v>
      </c>
      <c r="F174" s="233" t="s">
        <v>269</v>
      </c>
      <c r="G174" s="234" t="s">
        <v>255</v>
      </c>
      <c r="H174" s="235">
        <v>1</v>
      </c>
      <c r="I174" s="236"/>
      <c r="J174" s="237">
        <f>ROUND(I174*H174,2)</f>
        <v>0</v>
      </c>
      <c r="K174" s="233" t="s">
        <v>165</v>
      </c>
      <c r="L174" s="238"/>
      <c r="M174" s="239" t="s">
        <v>19</v>
      </c>
      <c r="N174" s="240" t="s">
        <v>46</v>
      </c>
      <c r="O174" s="65"/>
      <c r="P174" s="189">
        <f>O174*H174</f>
        <v>0</v>
      </c>
      <c r="Q174" s="189">
        <v>2.3369999999999998E-2</v>
      </c>
      <c r="R174" s="189">
        <f>Q174*H174</f>
        <v>2.3369999999999998E-2</v>
      </c>
      <c r="S174" s="189">
        <v>0</v>
      </c>
      <c r="T174" s="190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191" t="s">
        <v>211</v>
      </c>
      <c r="AT174" s="191" t="s">
        <v>259</v>
      </c>
      <c r="AU174" s="191" t="s">
        <v>84</v>
      </c>
      <c r="AY174" s="18" t="s">
        <v>159</v>
      </c>
      <c r="BE174" s="192">
        <f>IF(N174="základní",J174,0)</f>
        <v>0</v>
      </c>
      <c r="BF174" s="192">
        <f>IF(N174="snížená",J174,0)</f>
        <v>0</v>
      </c>
      <c r="BG174" s="192">
        <f>IF(N174="zákl. přenesená",J174,0)</f>
        <v>0</v>
      </c>
      <c r="BH174" s="192">
        <f>IF(N174="sníž. přenesená",J174,0)</f>
        <v>0</v>
      </c>
      <c r="BI174" s="192">
        <f>IF(N174="nulová",J174,0)</f>
        <v>0</v>
      </c>
      <c r="BJ174" s="18" t="s">
        <v>82</v>
      </c>
      <c r="BK174" s="192">
        <f>ROUND(I174*H174,2)</f>
        <v>0</v>
      </c>
      <c r="BL174" s="18" t="s">
        <v>166</v>
      </c>
      <c r="BM174" s="191" t="s">
        <v>270</v>
      </c>
    </row>
    <row r="175" spans="1:65" s="2" customFormat="1" ht="24.2" customHeight="1">
      <c r="A175" s="35"/>
      <c r="B175" s="36"/>
      <c r="C175" s="180" t="s">
        <v>8</v>
      </c>
      <c r="D175" s="180" t="s">
        <v>161</v>
      </c>
      <c r="E175" s="181" t="s">
        <v>271</v>
      </c>
      <c r="F175" s="182" t="s">
        <v>272</v>
      </c>
      <c r="G175" s="183" t="s">
        <v>255</v>
      </c>
      <c r="H175" s="184">
        <v>1</v>
      </c>
      <c r="I175" s="185"/>
      <c r="J175" s="186">
        <f>ROUND(I175*H175,2)</f>
        <v>0</v>
      </c>
      <c r="K175" s="182" t="s">
        <v>165</v>
      </c>
      <c r="L175" s="40"/>
      <c r="M175" s="187" t="s">
        <v>19</v>
      </c>
      <c r="N175" s="188" t="s">
        <v>46</v>
      </c>
      <c r="O175" s="65"/>
      <c r="P175" s="189">
        <f>O175*H175</f>
        <v>0</v>
      </c>
      <c r="Q175" s="189">
        <v>0.44169999999999998</v>
      </c>
      <c r="R175" s="189">
        <f>Q175*H175</f>
        <v>0.44169999999999998</v>
      </c>
      <c r="S175" s="189">
        <v>0</v>
      </c>
      <c r="T175" s="190">
        <f>S175*H175</f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191" t="s">
        <v>166</v>
      </c>
      <c r="AT175" s="191" t="s">
        <v>161</v>
      </c>
      <c r="AU175" s="191" t="s">
        <v>84</v>
      </c>
      <c r="AY175" s="18" t="s">
        <v>159</v>
      </c>
      <c r="BE175" s="192">
        <f>IF(N175="základní",J175,0)</f>
        <v>0</v>
      </c>
      <c r="BF175" s="192">
        <f>IF(N175="snížená",J175,0)</f>
        <v>0</v>
      </c>
      <c r="BG175" s="192">
        <f>IF(N175="zákl. přenesená",J175,0)</f>
        <v>0</v>
      </c>
      <c r="BH175" s="192">
        <f>IF(N175="sníž. přenesená",J175,0)</f>
        <v>0</v>
      </c>
      <c r="BI175" s="192">
        <f>IF(N175="nulová",J175,0)</f>
        <v>0</v>
      </c>
      <c r="BJ175" s="18" t="s">
        <v>82</v>
      </c>
      <c r="BK175" s="192">
        <f>ROUND(I175*H175,2)</f>
        <v>0</v>
      </c>
      <c r="BL175" s="18" t="s">
        <v>166</v>
      </c>
      <c r="BM175" s="191" t="s">
        <v>273</v>
      </c>
    </row>
    <row r="176" spans="1:65" s="2" customFormat="1" ht="11.25">
      <c r="A176" s="35"/>
      <c r="B176" s="36"/>
      <c r="C176" s="37"/>
      <c r="D176" s="193" t="s">
        <v>168</v>
      </c>
      <c r="E176" s="37"/>
      <c r="F176" s="194" t="s">
        <v>274</v>
      </c>
      <c r="G176" s="37"/>
      <c r="H176" s="37"/>
      <c r="I176" s="195"/>
      <c r="J176" s="37"/>
      <c r="K176" s="37"/>
      <c r="L176" s="40"/>
      <c r="M176" s="196"/>
      <c r="N176" s="197"/>
      <c r="O176" s="65"/>
      <c r="P176" s="65"/>
      <c r="Q176" s="65"/>
      <c r="R176" s="65"/>
      <c r="S176" s="65"/>
      <c r="T176" s="66"/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T176" s="18" t="s">
        <v>168</v>
      </c>
      <c r="AU176" s="18" t="s">
        <v>84</v>
      </c>
    </row>
    <row r="177" spans="1:65" s="2" customFormat="1" ht="21.75" customHeight="1">
      <c r="A177" s="35"/>
      <c r="B177" s="36"/>
      <c r="C177" s="231" t="s">
        <v>275</v>
      </c>
      <c r="D177" s="231" t="s">
        <v>259</v>
      </c>
      <c r="E177" s="232" t="s">
        <v>276</v>
      </c>
      <c r="F177" s="233" t="s">
        <v>277</v>
      </c>
      <c r="G177" s="234" t="s">
        <v>255</v>
      </c>
      <c r="H177" s="235">
        <v>1</v>
      </c>
      <c r="I177" s="236"/>
      <c r="J177" s="237">
        <f>ROUND(I177*H177,2)</f>
        <v>0</v>
      </c>
      <c r="K177" s="233" t="s">
        <v>165</v>
      </c>
      <c r="L177" s="238"/>
      <c r="M177" s="239" t="s">
        <v>19</v>
      </c>
      <c r="N177" s="240" t="s">
        <v>46</v>
      </c>
      <c r="O177" s="65"/>
      <c r="P177" s="189">
        <f>O177*H177</f>
        <v>0</v>
      </c>
      <c r="Q177" s="189">
        <v>1.2489999999999999E-2</v>
      </c>
      <c r="R177" s="189">
        <f>Q177*H177</f>
        <v>1.2489999999999999E-2</v>
      </c>
      <c r="S177" s="189">
        <v>0</v>
      </c>
      <c r="T177" s="190">
        <f>S177*H177</f>
        <v>0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191" t="s">
        <v>211</v>
      </c>
      <c r="AT177" s="191" t="s">
        <v>259</v>
      </c>
      <c r="AU177" s="191" t="s">
        <v>84</v>
      </c>
      <c r="AY177" s="18" t="s">
        <v>159</v>
      </c>
      <c r="BE177" s="192">
        <f>IF(N177="základní",J177,0)</f>
        <v>0</v>
      </c>
      <c r="BF177" s="192">
        <f>IF(N177="snížená",J177,0)</f>
        <v>0</v>
      </c>
      <c r="BG177" s="192">
        <f>IF(N177="zákl. přenesená",J177,0)</f>
        <v>0</v>
      </c>
      <c r="BH177" s="192">
        <f>IF(N177="sníž. přenesená",J177,0)</f>
        <v>0</v>
      </c>
      <c r="BI177" s="192">
        <f>IF(N177="nulová",J177,0)</f>
        <v>0</v>
      </c>
      <c r="BJ177" s="18" t="s">
        <v>82</v>
      </c>
      <c r="BK177" s="192">
        <f>ROUND(I177*H177,2)</f>
        <v>0</v>
      </c>
      <c r="BL177" s="18" t="s">
        <v>166</v>
      </c>
      <c r="BM177" s="191" t="s">
        <v>278</v>
      </c>
    </row>
    <row r="178" spans="1:65" s="12" customFormat="1" ht="22.9" customHeight="1">
      <c r="B178" s="164"/>
      <c r="C178" s="165"/>
      <c r="D178" s="166" t="s">
        <v>74</v>
      </c>
      <c r="E178" s="178" t="s">
        <v>217</v>
      </c>
      <c r="F178" s="178" t="s">
        <v>279</v>
      </c>
      <c r="G178" s="165"/>
      <c r="H178" s="165"/>
      <c r="I178" s="168"/>
      <c r="J178" s="179">
        <f>BK178</f>
        <v>0</v>
      </c>
      <c r="K178" s="165"/>
      <c r="L178" s="170"/>
      <c r="M178" s="171"/>
      <c r="N178" s="172"/>
      <c r="O178" s="172"/>
      <c r="P178" s="173">
        <f>P179+SUM(P180:P190)</f>
        <v>0</v>
      </c>
      <c r="Q178" s="172"/>
      <c r="R178" s="173">
        <f>R179+SUM(R180:R190)</f>
        <v>1.0470399999999999E-2</v>
      </c>
      <c r="S178" s="172"/>
      <c r="T178" s="174">
        <f>T179+SUM(T180:T190)</f>
        <v>20.91994</v>
      </c>
      <c r="AR178" s="175" t="s">
        <v>82</v>
      </c>
      <c r="AT178" s="176" t="s">
        <v>74</v>
      </c>
      <c r="AU178" s="176" t="s">
        <v>82</v>
      </c>
      <c r="AY178" s="175" t="s">
        <v>159</v>
      </c>
      <c r="BK178" s="177">
        <f>BK179+SUM(BK180:BK190)</f>
        <v>0</v>
      </c>
    </row>
    <row r="179" spans="1:65" s="2" customFormat="1" ht="24.2" customHeight="1">
      <c r="A179" s="35"/>
      <c r="B179" s="36"/>
      <c r="C179" s="180" t="s">
        <v>280</v>
      </c>
      <c r="D179" s="180" t="s">
        <v>161</v>
      </c>
      <c r="E179" s="181" t="s">
        <v>281</v>
      </c>
      <c r="F179" s="182" t="s">
        <v>282</v>
      </c>
      <c r="G179" s="183" t="s">
        <v>107</v>
      </c>
      <c r="H179" s="184">
        <v>46.08</v>
      </c>
      <c r="I179" s="185"/>
      <c r="J179" s="186">
        <f>ROUND(I179*H179,2)</f>
        <v>0</v>
      </c>
      <c r="K179" s="182" t="s">
        <v>165</v>
      </c>
      <c r="L179" s="40"/>
      <c r="M179" s="187" t="s">
        <v>19</v>
      </c>
      <c r="N179" s="188" t="s">
        <v>46</v>
      </c>
      <c r="O179" s="65"/>
      <c r="P179" s="189">
        <f>O179*H179</f>
        <v>0</v>
      </c>
      <c r="Q179" s="189">
        <v>1.2999999999999999E-4</v>
      </c>
      <c r="R179" s="189">
        <f>Q179*H179</f>
        <v>5.990399999999999E-3</v>
      </c>
      <c r="S179" s="189">
        <v>0</v>
      </c>
      <c r="T179" s="190">
        <f>S179*H179</f>
        <v>0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191" t="s">
        <v>166</v>
      </c>
      <c r="AT179" s="191" t="s">
        <v>161</v>
      </c>
      <c r="AU179" s="191" t="s">
        <v>84</v>
      </c>
      <c r="AY179" s="18" t="s">
        <v>159</v>
      </c>
      <c r="BE179" s="192">
        <f>IF(N179="základní",J179,0)</f>
        <v>0</v>
      </c>
      <c r="BF179" s="192">
        <f>IF(N179="snížená",J179,0)</f>
        <v>0</v>
      </c>
      <c r="BG179" s="192">
        <f>IF(N179="zákl. přenesená",J179,0)</f>
        <v>0</v>
      </c>
      <c r="BH179" s="192">
        <f>IF(N179="sníž. přenesená",J179,0)</f>
        <v>0</v>
      </c>
      <c r="BI179" s="192">
        <f>IF(N179="nulová",J179,0)</f>
        <v>0</v>
      </c>
      <c r="BJ179" s="18" t="s">
        <v>82</v>
      </c>
      <c r="BK179" s="192">
        <f>ROUND(I179*H179,2)</f>
        <v>0</v>
      </c>
      <c r="BL179" s="18" t="s">
        <v>166</v>
      </c>
      <c r="BM179" s="191" t="s">
        <v>283</v>
      </c>
    </row>
    <row r="180" spans="1:65" s="2" customFormat="1" ht="11.25">
      <c r="A180" s="35"/>
      <c r="B180" s="36"/>
      <c r="C180" s="37"/>
      <c r="D180" s="193" t="s">
        <v>168</v>
      </c>
      <c r="E180" s="37"/>
      <c r="F180" s="194" t="s">
        <v>284</v>
      </c>
      <c r="G180" s="37"/>
      <c r="H180" s="37"/>
      <c r="I180" s="195"/>
      <c r="J180" s="37"/>
      <c r="K180" s="37"/>
      <c r="L180" s="40"/>
      <c r="M180" s="196"/>
      <c r="N180" s="197"/>
      <c r="O180" s="65"/>
      <c r="P180" s="65"/>
      <c r="Q180" s="65"/>
      <c r="R180" s="65"/>
      <c r="S180" s="65"/>
      <c r="T180" s="66"/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T180" s="18" t="s">
        <v>168</v>
      </c>
      <c r="AU180" s="18" t="s">
        <v>84</v>
      </c>
    </row>
    <row r="181" spans="1:65" s="13" customFormat="1" ht="11.25">
      <c r="B181" s="198"/>
      <c r="C181" s="199"/>
      <c r="D181" s="200" t="s">
        <v>170</v>
      </c>
      <c r="E181" s="201" t="s">
        <v>19</v>
      </c>
      <c r="F181" s="202" t="s">
        <v>285</v>
      </c>
      <c r="G181" s="199"/>
      <c r="H181" s="203">
        <v>46.08</v>
      </c>
      <c r="I181" s="204"/>
      <c r="J181" s="199"/>
      <c r="K181" s="199"/>
      <c r="L181" s="205"/>
      <c r="M181" s="206"/>
      <c r="N181" s="207"/>
      <c r="O181" s="207"/>
      <c r="P181" s="207"/>
      <c r="Q181" s="207"/>
      <c r="R181" s="207"/>
      <c r="S181" s="207"/>
      <c r="T181" s="208"/>
      <c r="AT181" s="209" t="s">
        <v>170</v>
      </c>
      <c r="AU181" s="209" t="s">
        <v>84</v>
      </c>
      <c r="AV181" s="13" t="s">
        <v>84</v>
      </c>
      <c r="AW181" s="13" t="s">
        <v>36</v>
      </c>
      <c r="AX181" s="13" t="s">
        <v>82</v>
      </c>
      <c r="AY181" s="209" t="s">
        <v>159</v>
      </c>
    </row>
    <row r="182" spans="1:65" s="2" customFormat="1" ht="24.2" customHeight="1">
      <c r="A182" s="35"/>
      <c r="B182" s="36"/>
      <c r="C182" s="180" t="s">
        <v>286</v>
      </c>
      <c r="D182" s="180" t="s">
        <v>161</v>
      </c>
      <c r="E182" s="181" t="s">
        <v>287</v>
      </c>
      <c r="F182" s="182" t="s">
        <v>288</v>
      </c>
      <c r="G182" s="183" t="s">
        <v>107</v>
      </c>
      <c r="H182" s="184">
        <v>112</v>
      </c>
      <c r="I182" s="185"/>
      <c r="J182" s="186">
        <f>ROUND(I182*H182,2)</f>
        <v>0</v>
      </c>
      <c r="K182" s="182" t="s">
        <v>165</v>
      </c>
      <c r="L182" s="40"/>
      <c r="M182" s="187" t="s">
        <v>19</v>
      </c>
      <c r="N182" s="188" t="s">
        <v>46</v>
      </c>
      <c r="O182" s="65"/>
      <c r="P182" s="189">
        <f>O182*H182</f>
        <v>0</v>
      </c>
      <c r="Q182" s="189">
        <v>4.0000000000000003E-5</v>
      </c>
      <c r="R182" s="189">
        <f>Q182*H182</f>
        <v>4.4800000000000005E-3</v>
      </c>
      <c r="S182" s="189">
        <v>0</v>
      </c>
      <c r="T182" s="190">
        <f>S182*H182</f>
        <v>0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191" t="s">
        <v>166</v>
      </c>
      <c r="AT182" s="191" t="s">
        <v>161</v>
      </c>
      <c r="AU182" s="191" t="s">
        <v>84</v>
      </c>
      <c r="AY182" s="18" t="s">
        <v>159</v>
      </c>
      <c r="BE182" s="192">
        <f>IF(N182="základní",J182,0)</f>
        <v>0</v>
      </c>
      <c r="BF182" s="192">
        <f>IF(N182="snížená",J182,0)</f>
        <v>0</v>
      </c>
      <c r="BG182" s="192">
        <f>IF(N182="zákl. přenesená",J182,0)</f>
        <v>0</v>
      </c>
      <c r="BH182" s="192">
        <f>IF(N182="sníž. přenesená",J182,0)</f>
        <v>0</v>
      </c>
      <c r="BI182" s="192">
        <f>IF(N182="nulová",J182,0)</f>
        <v>0</v>
      </c>
      <c r="BJ182" s="18" t="s">
        <v>82</v>
      </c>
      <c r="BK182" s="192">
        <f>ROUND(I182*H182,2)</f>
        <v>0</v>
      </c>
      <c r="BL182" s="18" t="s">
        <v>166</v>
      </c>
      <c r="BM182" s="191" t="s">
        <v>289</v>
      </c>
    </row>
    <row r="183" spans="1:65" s="2" customFormat="1" ht="11.25">
      <c r="A183" s="35"/>
      <c r="B183" s="36"/>
      <c r="C183" s="37"/>
      <c r="D183" s="193" t="s">
        <v>168</v>
      </c>
      <c r="E183" s="37"/>
      <c r="F183" s="194" t="s">
        <v>290</v>
      </c>
      <c r="G183" s="37"/>
      <c r="H183" s="37"/>
      <c r="I183" s="195"/>
      <c r="J183" s="37"/>
      <c r="K183" s="37"/>
      <c r="L183" s="40"/>
      <c r="M183" s="196"/>
      <c r="N183" s="197"/>
      <c r="O183" s="65"/>
      <c r="P183" s="65"/>
      <c r="Q183" s="65"/>
      <c r="R183" s="65"/>
      <c r="S183" s="65"/>
      <c r="T183" s="66"/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T183" s="18" t="s">
        <v>168</v>
      </c>
      <c r="AU183" s="18" t="s">
        <v>84</v>
      </c>
    </row>
    <row r="184" spans="1:65" s="2" customFormat="1" ht="16.5" customHeight="1">
      <c r="A184" s="35"/>
      <c r="B184" s="36"/>
      <c r="C184" s="180" t="s">
        <v>291</v>
      </c>
      <c r="D184" s="180" t="s">
        <v>161</v>
      </c>
      <c r="E184" s="181" t="s">
        <v>292</v>
      </c>
      <c r="F184" s="182" t="s">
        <v>293</v>
      </c>
      <c r="G184" s="183" t="s">
        <v>164</v>
      </c>
      <c r="H184" s="184">
        <v>3.3660000000000001</v>
      </c>
      <c r="I184" s="185"/>
      <c r="J184" s="186">
        <f>ROUND(I184*H184,2)</f>
        <v>0</v>
      </c>
      <c r="K184" s="182" t="s">
        <v>165</v>
      </c>
      <c r="L184" s="40"/>
      <c r="M184" s="187" t="s">
        <v>19</v>
      </c>
      <c r="N184" s="188" t="s">
        <v>46</v>
      </c>
      <c r="O184" s="65"/>
      <c r="P184" s="189">
        <f>O184*H184</f>
        <v>0</v>
      </c>
      <c r="Q184" s="189">
        <v>0</v>
      </c>
      <c r="R184" s="189">
        <f>Q184*H184</f>
        <v>0</v>
      </c>
      <c r="S184" s="189">
        <v>2.2000000000000002</v>
      </c>
      <c r="T184" s="190">
        <f>S184*H184</f>
        <v>7.4052000000000007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191" t="s">
        <v>166</v>
      </c>
      <c r="AT184" s="191" t="s">
        <v>161</v>
      </c>
      <c r="AU184" s="191" t="s">
        <v>84</v>
      </c>
      <c r="AY184" s="18" t="s">
        <v>159</v>
      </c>
      <c r="BE184" s="192">
        <f>IF(N184="základní",J184,0)</f>
        <v>0</v>
      </c>
      <c r="BF184" s="192">
        <f>IF(N184="snížená",J184,0)</f>
        <v>0</v>
      </c>
      <c r="BG184" s="192">
        <f>IF(N184="zákl. přenesená",J184,0)</f>
        <v>0</v>
      </c>
      <c r="BH184" s="192">
        <f>IF(N184="sníž. přenesená",J184,0)</f>
        <v>0</v>
      </c>
      <c r="BI184" s="192">
        <f>IF(N184="nulová",J184,0)</f>
        <v>0</v>
      </c>
      <c r="BJ184" s="18" t="s">
        <v>82</v>
      </c>
      <c r="BK184" s="192">
        <f>ROUND(I184*H184,2)</f>
        <v>0</v>
      </c>
      <c r="BL184" s="18" t="s">
        <v>166</v>
      </c>
      <c r="BM184" s="191" t="s">
        <v>294</v>
      </c>
    </row>
    <row r="185" spans="1:65" s="2" customFormat="1" ht="11.25">
      <c r="A185" s="35"/>
      <c r="B185" s="36"/>
      <c r="C185" s="37"/>
      <c r="D185" s="193" t="s">
        <v>168</v>
      </c>
      <c r="E185" s="37"/>
      <c r="F185" s="194" t="s">
        <v>295</v>
      </c>
      <c r="G185" s="37"/>
      <c r="H185" s="37"/>
      <c r="I185" s="195"/>
      <c r="J185" s="37"/>
      <c r="K185" s="37"/>
      <c r="L185" s="40"/>
      <c r="M185" s="196"/>
      <c r="N185" s="197"/>
      <c r="O185" s="65"/>
      <c r="P185" s="65"/>
      <c r="Q185" s="65"/>
      <c r="R185" s="65"/>
      <c r="S185" s="65"/>
      <c r="T185" s="66"/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T185" s="18" t="s">
        <v>168</v>
      </c>
      <c r="AU185" s="18" t="s">
        <v>84</v>
      </c>
    </row>
    <row r="186" spans="1:65" s="13" customFormat="1" ht="11.25">
      <c r="B186" s="198"/>
      <c r="C186" s="199"/>
      <c r="D186" s="200" t="s">
        <v>170</v>
      </c>
      <c r="E186" s="201" t="s">
        <v>19</v>
      </c>
      <c r="F186" s="202" t="s">
        <v>296</v>
      </c>
      <c r="G186" s="199"/>
      <c r="H186" s="203">
        <v>3.3660000000000001</v>
      </c>
      <c r="I186" s="204"/>
      <c r="J186" s="199"/>
      <c r="K186" s="199"/>
      <c r="L186" s="205"/>
      <c r="M186" s="206"/>
      <c r="N186" s="207"/>
      <c r="O186" s="207"/>
      <c r="P186" s="207"/>
      <c r="Q186" s="207"/>
      <c r="R186" s="207"/>
      <c r="S186" s="207"/>
      <c r="T186" s="208"/>
      <c r="AT186" s="209" t="s">
        <v>170</v>
      </c>
      <c r="AU186" s="209" t="s">
        <v>84</v>
      </c>
      <c r="AV186" s="13" t="s">
        <v>84</v>
      </c>
      <c r="AW186" s="13" t="s">
        <v>36</v>
      </c>
      <c r="AX186" s="13" t="s">
        <v>82</v>
      </c>
      <c r="AY186" s="209" t="s">
        <v>159</v>
      </c>
    </row>
    <row r="187" spans="1:65" s="2" customFormat="1" ht="24.2" customHeight="1">
      <c r="A187" s="35"/>
      <c r="B187" s="36"/>
      <c r="C187" s="180" t="s">
        <v>297</v>
      </c>
      <c r="D187" s="180" t="s">
        <v>161</v>
      </c>
      <c r="E187" s="181" t="s">
        <v>298</v>
      </c>
      <c r="F187" s="182" t="s">
        <v>299</v>
      </c>
      <c r="G187" s="183" t="s">
        <v>107</v>
      </c>
      <c r="H187" s="184">
        <v>16.16</v>
      </c>
      <c r="I187" s="185"/>
      <c r="J187" s="186">
        <f>ROUND(I187*H187,2)</f>
        <v>0</v>
      </c>
      <c r="K187" s="182" t="s">
        <v>165</v>
      </c>
      <c r="L187" s="40"/>
      <c r="M187" s="187" t="s">
        <v>19</v>
      </c>
      <c r="N187" s="188" t="s">
        <v>46</v>
      </c>
      <c r="O187" s="65"/>
      <c r="P187" s="189">
        <f>O187*H187</f>
        <v>0</v>
      </c>
      <c r="Q187" s="189">
        <v>0</v>
      </c>
      <c r="R187" s="189">
        <f>Q187*H187</f>
        <v>0</v>
      </c>
      <c r="S187" s="189">
        <v>3.5000000000000003E-2</v>
      </c>
      <c r="T187" s="190">
        <f>S187*H187</f>
        <v>0.5656000000000001</v>
      </c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R187" s="191" t="s">
        <v>166</v>
      </c>
      <c r="AT187" s="191" t="s">
        <v>161</v>
      </c>
      <c r="AU187" s="191" t="s">
        <v>84</v>
      </c>
      <c r="AY187" s="18" t="s">
        <v>159</v>
      </c>
      <c r="BE187" s="192">
        <f>IF(N187="základní",J187,0)</f>
        <v>0</v>
      </c>
      <c r="BF187" s="192">
        <f>IF(N187="snížená",J187,0)</f>
        <v>0</v>
      </c>
      <c r="BG187" s="192">
        <f>IF(N187="zákl. přenesená",J187,0)</f>
        <v>0</v>
      </c>
      <c r="BH187" s="192">
        <f>IF(N187="sníž. přenesená",J187,0)</f>
        <v>0</v>
      </c>
      <c r="BI187" s="192">
        <f>IF(N187="nulová",J187,0)</f>
        <v>0</v>
      </c>
      <c r="BJ187" s="18" t="s">
        <v>82</v>
      </c>
      <c r="BK187" s="192">
        <f>ROUND(I187*H187,2)</f>
        <v>0</v>
      </c>
      <c r="BL187" s="18" t="s">
        <v>166</v>
      </c>
      <c r="BM187" s="191" t="s">
        <v>300</v>
      </c>
    </row>
    <row r="188" spans="1:65" s="2" customFormat="1" ht="11.25">
      <c r="A188" s="35"/>
      <c r="B188" s="36"/>
      <c r="C188" s="37"/>
      <c r="D188" s="193" t="s">
        <v>168</v>
      </c>
      <c r="E188" s="37"/>
      <c r="F188" s="194" t="s">
        <v>301</v>
      </c>
      <c r="G188" s="37"/>
      <c r="H188" s="37"/>
      <c r="I188" s="195"/>
      <c r="J188" s="37"/>
      <c r="K188" s="37"/>
      <c r="L188" s="40"/>
      <c r="M188" s="196"/>
      <c r="N188" s="197"/>
      <c r="O188" s="65"/>
      <c r="P188" s="65"/>
      <c r="Q188" s="65"/>
      <c r="R188" s="65"/>
      <c r="S188" s="65"/>
      <c r="T188" s="66"/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T188" s="18" t="s">
        <v>168</v>
      </c>
      <c r="AU188" s="18" t="s">
        <v>84</v>
      </c>
    </row>
    <row r="189" spans="1:65" s="13" customFormat="1" ht="11.25">
      <c r="B189" s="198"/>
      <c r="C189" s="199"/>
      <c r="D189" s="200" t="s">
        <v>170</v>
      </c>
      <c r="E189" s="201" t="s">
        <v>19</v>
      </c>
      <c r="F189" s="202" t="s">
        <v>302</v>
      </c>
      <c r="G189" s="199"/>
      <c r="H189" s="203">
        <v>16.16</v>
      </c>
      <c r="I189" s="204"/>
      <c r="J189" s="199"/>
      <c r="K189" s="199"/>
      <c r="L189" s="205"/>
      <c r="M189" s="206"/>
      <c r="N189" s="207"/>
      <c r="O189" s="207"/>
      <c r="P189" s="207"/>
      <c r="Q189" s="207"/>
      <c r="R189" s="207"/>
      <c r="S189" s="207"/>
      <c r="T189" s="208"/>
      <c r="AT189" s="209" t="s">
        <v>170</v>
      </c>
      <c r="AU189" s="209" t="s">
        <v>84</v>
      </c>
      <c r="AV189" s="13" t="s">
        <v>84</v>
      </c>
      <c r="AW189" s="13" t="s">
        <v>36</v>
      </c>
      <c r="AX189" s="13" t="s">
        <v>82</v>
      </c>
      <c r="AY189" s="209" t="s">
        <v>159</v>
      </c>
    </row>
    <row r="190" spans="1:65" s="12" customFormat="1" ht="20.85" customHeight="1">
      <c r="B190" s="164"/>
      <c r="C190" s="165"/>
      <c r="D190" s="166" t="s">
        <v>74</v>
      </c>
      <c r="E190" s="178" t="s">
        <v>303</v>
      </c>
      <c r="F190" s="178" t="s">
        <v>304</v>
      </c>
      <c r="G190" s="165"/>
      <c r="H190" s="165"/>
      <c r="I190" s="168"/>
      <c r="J190" s="179">
        <f>BK190</f>
        <v>0</v>
      </c>
      <c r="K190" s="165"/>
      <c r="L190" s="170"/>
      <c r="M190" s="171"/>
      <c r="N190" s="172"/>
      <c r="O190" s="172"/>
      <c r="P190" s="173">
        <f>SUM(P191:P236)</f>
        <v>0</v>
      </c>
      <c r="Q190" s="172"/>
      <c r="R190" s="173">
        <f>SUM(R191:R236)</f>
        <v>0</v>
      </c>
      <c r="S190" s="172"/>
      <c r="T190" s="174">
        <f>SUM(T191:T236)</f>
        <v>12.94914</v>
      </c>
      <c r="AR190" s="175" t="s">
        <v>82</v>
      </c>
      <c r="AT190" s="176" t="s">
        <v>74</v>
      </c>
      <c r="AU190" s="176" t="s">
        <v>84</v>
      </c>
      <c r="AY190" s="175" t="s">
        <v>159</v>
      </c>
      <c r="BK190" s="177">
        <f>SUM(BK191:BK236)</f>
        <v>0</v>
      </c>
    </row>
    <row r="191" spans="1:65" s="2" customFormat="1" ht="24.2" customHeight="1">
      <c r="A191" s="35"/>
      <c r="B191" s="36"/>
      <c r="C191" s="180" t="s">
        <v>7</v>
      </c>
      <c r="D191" s="180" t="s">
        <v>161</v>
      </c>
      <c r="E191" s="181" t="s">
        <v>305</v>
      </c>
      <c r="F191" s="182" t="s">
        <v>306</v>
      </c>
      <c r="G191" s="183" t="s">
        <v>164</v>
      </c>
      <c r="H191" s="184">
        <v>0.68300000000000005</v>
      </c>
      <c r="I191" s="185"/>
      <c r="J191" s="186">
        <f>ROUND(I191*H191,2)</f>
        <v>0</v>
      </c>
      <c r="K191" s="182" t="s">
        <v>165</v>
      </c>
      <c r="L191" s="40"/>
      <c r="M191" s="187" t="s">
        <v>19</v>
      </c>
      <c r="N191" s="188" t="s">
        <v>46</v>
      </c>
      <c r="O191" s="65"/>
      <c r="P191" s="189">
        <f>O191*H191</f>
        <v>0</v>
      </c>
      <c r="Q191" s="189">
        <v>0</v>
      </c>
      <c r="R191" s="189">
        <f>Q191*H191</f>
        <v>0</v>
      </c>
      <c r="S191" s="189">
        <v>1.8</v>
      </c>
      <c r="T191" s="190">
        <f>S191*H191</f>
        <v>1.2294</v>
      </c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R191" s="191" t="s">
        <v>166</v>
      </c>
      <c r="AT191" s="191" t="s">
        <v>161</v>
      </c>
      <c r="AU191" s="191" t="s">
        <v>109</v>
      </c>
      <c r="AY191" s="18" t="s">
        <v>159</v>
      </c>
      <c r="BE191" s="192">
        <f>IF(N191="základní",J191,0)</f>
        <v>0</v>
      </c>
      <c r="BF191" s="192">
        <f>IF(N191="snížená",J191,0)</f>
        <v>0</v>
      </c>
      <c r="BG191" s="192">
        <f>IF(N191="zákl. přenesená",J191,0)</f>
        <v>0</v>
      </c>
      <c r="BH191" s="192">
        <f>IF(N191="sníž. přenesená",J191,0)</f>
        <v>0</v>
      </c>
      <c r="BI191" s="192">
        <f>IF(N191="nulová",J191,0)</f>
        <v>0</v>
      </c>
      <c r="BJ191" s="18" t="s">
        <v>82</v>
      </c>
      <c r="BK191" s="192">
        <f>ROUND(I191*H191,2)</f>
        <v>0</v>
      </c>
      <c r="BL191" s="18" t="s">
        <v>166</v>
      </c>
      <c r="BM191" s="191" t="s">
        <v>307</v>
      </c>
    </row>
    <row r="192" spans="1:65" s="2" customFormat="1" ht="11.25">
      <c r="A192" s="35"/>
      <c r="B192" s="36"/>
      <c r="C192" s="37"/>
      <c r="D192" s="193" t="s">
        <v>168</v>
      </c>
      <c r="E192" s="37"/>
      <c r="F192" s="194" t="s">
        <v>308</v>
      </c>
      <c r="G192" s="37"/>
      <c r="H192" s="37"/>
      <c r="I192" s="195"/>
      <c r="J192" s="37"/>
      <c r="K192" s="37"/>
      <c r="L192" s="40"/>
      <c r="M192" s="196"/>
      <c r="N192" s="197"/>
      <c r="O192" s="65"/>
      <c r="P192" s="65"/>
      <c r="Q192" s="65"/>
      <c r="R192" s="65"/>
      <c r="S192" s="65"/>
      <c r="T192" s="66"/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T192" s="18" t="s">
        <v>168</v>
      </c>
      <c r="AU192" s="18" t="s">
        <v>109</v>
      </c>
    </row>
    <row r="193" spans="1:65" s="13" customFormat="1" ht="11.25">
      <c r="B193" s="198"/>
      <c r="C193" s="199"/>
      <c r="D193" s="200" t="s">
        <v>170</v>
      </c>
      <c r="E193" s="201" t="s">
        <v>19</v>
      </c>
      <c r="F193" s="202" t="s">
        <v>309</v>
      </c>
      <c r="G193" s="199"/>
      <c r="H193" s="203">
        <v>0.68300000000000005</v>
      </c>
      <c r="I193" s="204"/>
      <c r="J193" s="199"/>
      <c r="K193" s="199"/>
      <c r="L193" s="205"/>
      <c r="M193" s="206"/>
      <c r="N193" s="207"/>
      <c r="O193" s="207"/>
      <c r="P193" s="207"/>
      <c r="Q193" s="207"/>
      <c r="R193" s="207"/>
      <c r="S193" s="207"/>
      <c r="T193" s="208"/>
      <c r="AT193" s="209" t="s">
        <v>170</v>
      </c>
      <c r="AU193" s="209" t="s">
        <v>109</v>
      </c>
      <c r="AV193" s="13" t="s">
        <v>84</v>
      </c>
      <c r="AW193" s="13" t="s">
        <v>36</v>
      </c>
      <c r="AX193" s="13" t="s">
        <v>82</v>
      </c>
      <c r="AY193" s="209" t="s">
        <v>159</v>
      </c>
    </row>
    <row r="194" spans="1:65" s="2" customFormat="1" ht="24.2" customHeight="1">
      <c r="A194" s="35"/>
      <c r="B194" s="36"/>
      <c r="C194" s="180" t="s">
        <v>310</v>
      </c>
      <c r="D194" s="180" t="s">
        <v>161</v>
      </c>
      <c r="E194" s="181" t="s">
        <v>311</v>
      </c>
      <c r="F194" s="182" t="s">
        <v>312</v>
      </c>
      <c r="G194" s="183" t="s">
        <v>107</v>
      </c>
      <c r="H194" s="184">
        <v>7.6</v>
      </c>
      <c r="I194" s="185"/>
      <c r="J194" s="186">
        <f>ROUND(I194*H194,2)</f>
        <v>0</v>
      </c>
      <c r="K194" s="182" t="s">
        <v>165</v>
      </c>
      <c r="L194" s="40"/>
      <c r="M194" s="187" t="s">
        <v>19</v>
      </c>
      <c r="N194" s="188" t="s">
        <v>46</v>
      </c>
      <c r="O194" s="65"/>
      <c r="P194" s="189">
        <f>O194*H194</f>
        <v>0</v>
      </c>
      <c r="Q194" s="189">
        <v>0</v>
      </c>
      <c r="R194" s="189">
        <f>Q194*H194</f>
        <v>0</v>
      </c>
      <c r="S194" s="189">
        <v>7.5999999999999998E-2</v>
      </c>
      <c r="T194" s="190">
        <f>S194*H194</f>
        <v>0.5776</v>
      </c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R194" s="191" t="s">
        <v>166</v>
      </c>
      <c r="AT194" s="191" t="s">
        <v>161</v>
      </c>
      <c r="AU194" s="191" t="s">
        <v>109</v>
      </c>
      <c r="AY194" s="18" t="s">
        <v>159</v>
      </c>
      <c r="BE194" s="192">
        <f>IF(N194="základní",J194,0)</f>
        <v>0</v>
      </c>
      <c r="BF194" s="192">
        <f>IF(N194="snížená",J194,0)</f>
        <v>0</v>
      </c>
      <c r="BG194" s="192">
        <f>IF(N194="zákl. přenesená",J194,0)</f>
        <v>0</v>
      </c>
      <c r="BH194" s="192">
        <f>IF(N194="sníž. přenesená",J194,0)</f>
        <v>0</v>
      </c>
      <c r="BI194" s="192">
        <f>IF(N194="nulová",J194,0)</f>
        <v>0</v>
      </c>
      <c r="BJ194" s="18" t="s">
        <v>82</v>
      </c>
      <c r="BK194" s="192">
        <f>ROUND(I194*H194,2)</f>
        <v>0</v>
      </c>
      <c r="BL194" s="18" t="s">
        <v>166</v>
      </c>
      <c r="BM194" s="191" t="s">
        <v>313</v>
      </c>
    </row>
    <row r="195" spans="1:65" s="2" customFormat="1" ht="11.25">
      <c r="A195" s="35"/>
      <c r="B195" s="36"/>
      <c r="C195" s="37"/>
      <c r="D195" s="193" t="s">
        <v>168</v>
      </c>
      <c r="E195" s="37"/>
      <c r="F195" s="194" t="s">
        <v>314</v>
      </c>
      <c r="G195" s="37"/>
      <c r="H195" s="37"/>
      <c r="I195" s="195"/>
      <c r="J195" s="37"/>
      <c r="K195" s="37"/>
      <c r="L195" s="40"/>
      <c r="M195" s="196"/>
      <c r="N195" s="197"/>
      <c r="O195" s="65"/>
      <c r="P195" s="65"/>
      <c r="Q195" s="65"/>
      <c r="R195" s="65"/>
      <c r="S195" s="65"/>
      <c r="T195" s="66"/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T195" s="18" t="s">
        <v>168</v>
      </c>
      <c r="AU195" s="18" t="s">
        <v>109</v>
      </c>
    </row>
    <row r="196" spans="1:65" s="13" customFormat="1" ht="11.25">
      <c r="B196" s="198"/>
      <c r="C196" s="199"/>
      <c r="D196" s="200" t="s">
        <v>170</v>
      </c>
      <c r="E196" s="201" t="s">
        <v>19</v>
      </c>
      <c r="F196" s="202" t="s">
        <v>315</v>
      </c>
      <c r="G196" s="199"/>
      <c r="H196" s="203">
        <v>6.4</v>
      </c>
      <c r="I196" s="204"/>
      <c r="J196" s="199"/>
      <c r="K196" s="199"/>
      <c r="L196" s="205"/>
      <c r="M196" s="206"/>
      <c r="N196" s="207"/>
      <c r="O196" s="207"/>
      <c r="P196" s="207"/>
      <c r="Q196" s="207"/>
      <c r="R196" s="207"/>
      <c r="S196" s="207"/>
      <c r="T196" s="208"/>
      <c r="AT196" s="209" t="s">
        <v>170</v>
      </c>
      <c r="AU196" s="209" t="s">
        <v>109</v>
      </c>
      <c r="AV196" s="13" t="s">
        <v>84</v>
      </c>
      <c r="AW196" s="13" t="s">
        <v>36</v>
      </c>
      <c r="AX196" s="13" t="s">
        <v>75</v>
      </c>
      <c r="AY196" s="209" t="s">
        <v>159</v>
      </c>
    </row>
    <row r="197" spans="1:65" s="13" customFormat="1" ht="11.25">
      <c r="B197" s="198"/>
      <c r="C197" s="199"/>
      <c r="D197" s="200" t="s">
        <v>170</v>
      </c>
      <c r="E197" s="201" t="s">
        <v>19</v>
      </c>
      <c r="F197" s="202" t="s">
        <v>316</v>
      </c>
      <c r="G197" s="199"/>
      <c r="H197" s="203">
        <v>1.2</v>
      </c>
      <c r="I197" s="204"/>
      <c r="J197" s="199"/>
      <c r="K197" s="199"/>
      <c r="L197" s="205"/>
      <c r="M197" s="206"/>
      <c r="N197" s="207"/>
      <c r="O197" s="207"/>
      <c r="P197" s="207"/>
      <c r="Q197" s="207"/>
      <c r="R197" s="207"/>
      <c r="S197" s="207"/>
      <c r="T197" s="208"/>
      <c r="AT197" s="209" t="s">
        <v>170</v>
      </c>
      <c r="AU197" s="209" t="s">
        <v>109</v>
      </c>
      <c r="AV197" s="13" t="s">
        <v>84</v>
      </c>
      <c r="AW197" s="13" t="s">
        <v>36</v>
      </c>
      <c r="AX197" s="13" t="s">
        <v>75</v>
      </c>
      <c r="AY197" s="209" t="s">
        <v>159</v>
      </c>
    </row>
    <row r="198" spans="1:65" s="14" customFormat="1" ht="11.25">
      <c r="B198" s="210"/>
      <c r="C198" s="211"/>
      <c r="D198" s="200" t="s">
        <v>170</v>
      </c>
      <c r="E198" s="212" t="s">
        <v>19</v>
      </c>
      <c r="F198" s="213" t="s">
        <v>195</v>
      </c>
      <c r="G198" s="211"/>
      <c r="H198" s="214">
        <v>7.6000000000000005</v>
      </c>
      <c r="I198" s="215"/>
      <c r="J198" s="211"/>
      <c r="K198" s="211"/>
      <c r="L198" s="216"/>
      <c r="M198" s="217"/>
      <c r="N198" s="218"/>
      <c r="O198" s="218"/>
      <c r="P198" s="218"/>
      <c r="Q198" s="218"/>
      <c r="R198" s="218"/>
      <c r="S198" s="218"/>
      <c r="T198" s="219"/>
      <c r="AT198" s="220" t="s">
        <v>170</v>
      </c>
      <c r="AU198" s="220" t="s">
        <v>109</v>
      </c>
      <c r="AV198" s="14" t="s">
        <v>166</v>
      </c>
      <c r="AW198" s="14" t="s">
        <v>36</v>
      </c>
      <c r="AX198" s="14" t="s">
        <v>82</v>
      </c>
      <c r="AY198" s="220" t="s">
        <v>159</v>
      </c>
    </row>
    <row r="199" spans="1:65" s="2" customFormat="1" ht="24.2" customHeight="1">
      <c r="A199" s="35"/>
      <c r="B199" s="36"/>
      <c r="C199" s="180" t="s">
        <v>317</v>
      </c>
      <c r="D199" s="180" t="s">
        <v>161</v>
      </c>
      <c r="E199" s="181" t="s">
        <v>318</v>
      </c>
      <c r="F199" s="182" t="s">
        <v>319</v>
      </c>
      <c r="G199" s="183" t="s">
        <v>198</v>
      </c>
      <c r="H199" s="184">
        <v>1.35</v>
      </c>
      <c r="I199" s="185"/>
      <c r="J199" s="186">
        <f>ROUND(I199*H199,2)</f>
        <v>0</v>
      </c>
      <c r="K199" s="182" t="s">
        <v>165</v>
      </c>
      <c r="L199" s="40"/>
      <c r="M199" s="187" t="s">
        <v>19</v>
      </c>
      <c r="N199" s="188" t="s">
        <v>46</v>
      </c>
      <c r="O199" s="65"/>
      <c r="P199" s="189">
        <f>O199*H199</f>
        <v>0</v>
      </c>
      <c r="Q199" s="189">
        <v>0</v>
      </c>
      <c r="R199" s="189">
        <f>Q199*H199</f>
        <v>0</v>
      </c>
      <c r="S199" s="189">
        <v>4.2000000000000003E-2</v>
      </c>
      <c r="T199" s="190">
        <f>S199*H199</f>
        <v>5.6700000000000007E-2</v>
      </c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R199" s="191" t="s">
        <v>166</v>
      </c>
      <c r="AT199" s="191" t="s">
        <v>161</v>
      </c>
      <c r="AU199" s="191" t="s">
        <v>109</v>
      </c>
      <c r="AY199" s="18" t="s">
        <v>159</v>
      </c>
      <c r="BE199" s="192">
        <f>IF(N199="základní",J199,0)</f>
        <v>0</v>
      </c>
      <c r="BF199" s="192">
        <f>IF(N199="snížená",J199,0)</f>
        <v>0</v>
      </c>
      <c r="BG199" s="192">
        <f>IF(N199="zákl. přenesená",J199,0)</f>
        <v>0</v>
      </c>
      <c r="BH199" s="192">
        <f>IF(N199="sníž. přenesená",J199,0)</f>
        <v>0</v>
      </c>
      <c r="BI199" s="192">
        <f>IF(N199="nulová",J199,0)</f>
        <v>0</v>
      </c>
      <c r="BJ199" s="18" t="s">
        <v>82</v>
      </c>
      <c r="BK199" s="192">
        <f>ROUND(I199*H199,2)</f>
        <v>0</v>
      </c>
      <c r="BL199" s="18" t="s">
        <v>166</v>
      </c>
      <c r="BM199" s="191" t="s">
        <v>320</v>
      </c>
    </row>
    <row r="200" spans="1:65" s="2" customFormat="1" ht="11.25">
      <c r="A200" s="35"/>
      <c r="B200" s="36"/>
      <c r="C200" s="37"/>
      <c r="D200" s="193" t="s">
        <v>168</v>
      </c>
      <c r="E200" s="37"/>
      <c r="F200" s="194" t="s">
        <v>321</v>
      </c>
      <c r="G200" s="37"/>
      <c r="H200" s="37"/>
      <c r="I200" s="195"/>
      <c r="J200" s="37"/>
      <c r="K200" s="37"/>
      <c r="L200" s="40"/>
      <c r="M200" s="196"/>
      <c r="N200" s="197"/>
      <c r="O200" s="65"/>
      <c r="P200" s="65"/>
      <c r="Q200" s="65"/>
      <c r="R200" s="65"/>
      <c r="S200" s="65"/>
      <c r="T200" s="66"/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T200" s="18" t="s">
        <v>168</v>
      </c>
      <c r="AU200" s="18" t="s">
        <v>109</v>
      </c>
    </row>
    <row r="201" spans="1:65" s="2" customFormat="1" ht="24.2" customHeight="1">
      <c r="A201" s="35"/>
      <c r="B201" s="36"/>
      <c r="C201" s="180" t="s">
        <v>322</v>
      </c>
      <c r="D201" s="180" t="s">
        <v>161</v>
      </c>
      <c r="E201" s="181" t="s">
        <v>323</v>
      </c>
      <c r="F201" s="182" t="s">
        <v>324</v>
      </c>
      <c r="G201" s="183" t="s">
        <v>198</v>
      </c>
      <c r="H201" s="184">
        <v>2.8</v>
      </c>
      <c r="I201" s="185"/>
      <c r="J201" s="186">
        <f>ROUND(I201*H201,2)</f>
        <v>0</v>
      </c>
      <c r="K201" s="182" t="s">
        <v>165</v>
      </c>
      <c r="L201" s="40"/>
      <c r="M201" s="187" t="s">
        <v>19</v>
      </c>
      <c r="N201" s="188" t="s">
        <v>46</v>
      </c>
      <c r="O201" s="65"/>
      <c r="P201" s="189">
        <f>O201*H201</f>
        <v>0</v>
      </c>
      <c r="Q201" s="189">
        <v>0</v>
      </c>
      <c r="R201" s="189">
        <f>Q201*H201</f>
        <v>0</v>
      </c>
      <c r="S201" s="189">
        <v>6.5000000000000002E-2</v>
      </c>
      <c r="T201" s="190">
        <f>S201*H201</f>
        <v>0.182</v>
      </c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R201" s="191" t="s">
        <v>166</v>
      </c>
      <c r="AT201" s="191" t="s">
        <v>161</v>
      </c>
      <c r="AU201" s="191" t="s">
        <v>109</v>
      </c>
      <c r="AY201" s="18" t="s">
        <v>159</v>
      </c>
      <c r="BE201" s="192">
        <f>IF(N201="základní",J201,0)</f>
        <v>0</v>
      </c>
      <c r="BF201" s="192">
        <f>IF(N201="snížená",J201,0)</f>
        <v>0</v>
      </c>
      <c r="BG201" s="192">
        <f>IF(N201="zákl. přenesená",J201,0)</f>
        <v>0</v>
      </c>
      <c r="BH201" s="192">
        <f>IF(N201="sníž. přenesená",J201,0)</f>
        <v>0</v>
      </c>
      <c r="BI201" s="192">
        <f>IF(N201="nulová",J201,0)</f>
        <v>0</v>
      </c>
      <c r="BJ201" s="18" t="s">
        <v>82</v>
      </c>
      <c r="BK201" s="192">
        <f>ROUND(I201*H201,2)</f>
        <v>0</v>
      </c>
      <c r="BL201" s="18" t="s">
        <v>166</v>
      </c>
      <c r="BM201" s="191" t="s">
        <v>325</v>
      </c>
    </row>
    <row r="202" spans="1:65" s="2" customFormat="1" ht="11.25">
      <c r="A202" s="35"/>
      <c r="B202" s="36"/>
      <c r="C202" s="37"/>
      <c r="D202" s="193" t="s">
        <v>168</v>
      </c>
      <c r="E202" s="37"/>
      <c r="F202" s="194" t="s">
        <v>326</v>
      </c>
      <c r="G202" s="37"/>
      <c r="H202" s="37"/>
      <c r="I202" s="195"/>
      <c r="J202" s="37"/>
      <c r="K202" s="37"/>
      <c r="L202" s="40"/>
      <c r="M202" s="196"/>
      <c r="N202" s="197"/>
      <c r="O202" s="65"/>
      <c r="P202" s="65"/>
      <c r="Q202" s="65"/>
      <c r="R202" s="65"/>
      <c r="S202" s="65"/>
      <c r="T202" s="66"/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T202" s="18" t="s">
        <v>168</v>
      </c>
      <c r="AU202" s="18" t="s">
        <v>109</v>
      </c>
    </row>
    <row r="203" spans="1:65" s="13" customFormat="1" ht="11.25">
      <c r="B203" s="198"/>
      <c r="C203" s="199"/>
      <c r="D203" s="200" t="s">
        <v>170</v>
      </c>
      <c r="E203" s="201" t="s">
        <v>19</v>
      </c>
      <c r="F203" s="202" t="s">
        <v>327</v>
      </c>
      <c r="G203" s="199"/>
      <c r="H203" s="203">
        <v>2.8</v>
      </c>
      <c r="I203" s="204"/>
      <c r="J203" s="199"/>
      <c r="K203" s="199"/>
      <c r="L203" s="205"/>
      <c r="M203" s="206"/>
      <c r="N203" s="207"/>
      <c r="O203" s="207"/>
      <c r="P203" s="207"/>
      <c r="Q203" s="207"/>
      <c r="R203" s="207"/>
      <c r="S203" s="207"/>
      <c r="T203" s="208"/>
      <c r="AT203" s="209" t="s">
        <v>170</v>
      </c>
      <c r="AU203" s="209" t="s">
        <v>109</v>
      </c>
      <c r="AV203" s="13" t="s">
        <v>84</v>
      </c>
      <c r="AW203" s="13" t="s">
        <v>36</v>
      </c>
      <c r="AX203" s="13" t="s">
        <v>82</v>
      </c>
      <c r="AY203" s="209" t="s">
        <v>159</v>
      </c>
    </row>
    <row r="204" spans="1:65" s="2" customFormat="1" ht="24.2" customHeight="1">
      <c r="A204" s="35"/>
      <c r="B204" s="36"/>
      <c r="C204" s="180" t="s">
        <v>328</v>
      </c>
      <c r="D204" s="180" t="s">
        <v>161</v>
      </c>
      <c r="E204" s="181" t="s">
        <v>329</v>
      </c>
      <c r="F204" s="182" t="s">
        <v>330</v>
      </c>
      <c r="G204" s="183" t="s">
        <v>107</v>
      </c>
      <c r="H204" s="184">
        <v>209.58</v>
      </c>
      <c r="I204" s="185"/>
      <c r="J204" s="186">
        <f>ROUND(I204*H204,2)</f>
        <v>0</v>
      </c>
      <c r="K204" s="182" t="s">
        <v>165</v>
      </c>
      <c r="L204" s="40"/>
      <c r="M204" s="187" t="s">
        <v>19</v>
      </c>
      <c r="N204" s="188" t="s">
        <v>46</v>
      </c>
      <c r="O204" s="65"/>
      <c r="P204" s="189">
        <f>O204*H204</f>
        <v>0</v>
      </c>
      <c r="Q204" s="189">
        <v>0</v>
      </c>
      <c r="R204" s="189">
        <f>Q204*H204</f>
        <v>0</v>
      </c>
      <c r="S204" s="189">
        <v>4.5999999999999999E-2</v>
      </c>
      <c r="T204" s="190">
        <f>S204*H204</f>
        <v>9.6406799999999997</v>
      </c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R204" s="191" t="s">
        <v>166</v>
      </c>
      <c r="AT204" s="191" t="s">
        <v>161</v>
      </c>
      <c r="AU204" s="191" t="s">
        <v>109</v>
      </c>
      <c r="AY204" s="18" t="s">
        <v>159</v>
      </c>
      <c r="BE204" s="192">
        <f>IF(N204="základní",J204,0)</f>
        <v>0</v>
      </c>
      <c r="BF204" s="192">
        <f>IF(N204="snížená",J204,0)</f>
        <v>0</v>
      </c>
      <c r="BG204" s="192">
        <f>IF(N204="zákl. přenesená",J204,0)</f>
        <v>0</v>
      </c>
      <c r="BH204" s="192">
        <f>IF(N204="sníž. přenesená",J204,0)</f>
        <v>0</v>
      </c>
      <c r="BI204" s="192">
        <f>IF(N204="nulová",J204,0)</f>
        <v>0</v>
      </c>
      <c r="BJ204" s="18" t="s">
        <v>82</v>
      </c>
      <c r="BK204" s="192">
        <f>ROUND(I204*H204,2)</f>
        <v>0</v>
      </c>
      <c r="BL204" s="18" t="s">
        <v>166</v>
      </c>
      <c r="BM204" s="191" t="s">
        <v>331</v>
      </c>
    </row>
    <row r="205" spans="1:65" s="2" customFormat="1" ht="11.25">
      <c r="A205" s="35"/>
      <c r="B205" s="36"/>
      <c r="C205" s="37"/>
      <c r="D205" s="193" t="s">
        <v>168</v>
      </c>
      <c r="E205" s="37"/>
      <c r="F205" s="194" t="s">
        <v>332</v>
      </c>
      <c r="G205" s="37"/>
      <c r="H205" s="37"/>
      <c r="I205" s="195"/>
      <c r="J205" s="37"/>
      <c r="K205" s="37"/>
      <c r="L205" s="40"/>
      <c r="M205" s="196"/>
      <c r="N205" s="197"/>
      <c r="O205" s="65"/>
      <c r="P205" s="65"/>
      <c r="Q205" s="65"/>
      <c r="R205" s="65"/>
      <c r="S205" s="65"/>
      <c r="T205" s="66"/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T205" s="18" t="s">
        <v>168</v>
      </c>
      <c r="AU205" s="18" t="s">
        <v>109</v>
      </c>
    </row>
    <row r="206" spans="1:65" s="13" customFormat="1" ht="11.25">
      <c r="B206" s="198"/>
      <c r="C206" s="199"/>
      <c r="D206" s="200" t="s">
        <v>170</v>
      </c>
      <c r="E206" s="201" t="s">
        <v>19</v>
      </c>
      <c r="F206" s="202" t="s">
        <v>333</v>
      </c>
      <c r="G206" s="199"/>
      <c r="H206" s="203">
        <v>48.889000000000003</v>
      </c>
      <c r="I206" s="204"/>
      <c r="J206" s="199"/>
      <c r="K206" s="199"/>
      <c r="L206" s="205"/>
      <c r="M206" s="206"/>
      <c r="N206" s="207"/>
      <c r="O206" s="207"/>
      <c r="P206" s="207"/>
      <c r="Q206" s="207"/>
      <c r="R206" s="207"/>
      <c r="S206" s="207"/>
      <c r="T206" s="208"/>
      <c r="AT206" s="209" t="s">
        <v>170</v>
      </c>
      <c r="AU206" s="209" t="s">
        <v>109</v>
      </c>
      <c r="AV206" s="13" t="s">
        <v>84</v>
      </c>
      <c r="AW206" s="13" t="s">
        <v>36</v>
      </c>
      <c r="AX206" s="13" t="s">
        <v>75</v>
      </c>
      <c r="AY206" s="209" t="s">
        <v>159</v>
      </c>
    </row>
    <row r="207" spans="1:65" s="13" customFormat="1" ht="11.25">
      <c r="B207" s="198"/>
      <c r="C207" s="199"/>
      <c r="D207" s="200" t="s">
        <v>170</v>
      </c>
      <c r="E207" s="201" t="s">
        <v>19</v>
      </c>
      <c r="F207" s="202" t="s">
        <v>249</v>
      </c>
      <c r="G207" s="199"/>
      <c r="H207" s="203">
        <v>-1.64</v>
      </c>
      <c r="I207" s="204"/>
      <c r="J207" s="199"/>
      <c r="K207" s="199"/>
      <c r="L207" s="205"/>
      <c r="M207" s="206"/>
      <c r="N207" s="207"/>
      <c r="O207" s="207"/>
      <c r="P207" s="207"/>
      <c r="Q207" s="207"/>
      <c r="R207" s="207"/>
      <c r="S207" s="207"/>
      <c r="T207" s="208"/>
      <c r="AT207" s="209" t="s">
        <v>170</v>
      </c>
      <c r="AU207" s="209" t="s">
        <v>109</v>
      </c>
      <c r="AV207" s="13" t="s">
        <v>84</v>
      </c>
      <c r="AW207" s="13" t="s">
        <v>36</v>
      </c>
      <c r="AX207" s="13" t="s">
        <v>75</v>
      </c>
      <c r="AY207" s="209" t="s">
        <v>159</v>
      </c>
    </row>
    <row r="208" spans="1:65" s="13" customFormat="1" ht="11.25">
      <c r="B208" s="198"/>
      <c r="C208" s="199"/>
      <c r="D208" s="200" t="s">
        <v>170</v>
      </c>
      <c r="E208" s="201" t="s">
        <v>19</v>
      </c>
      <c r="F208" s="202" t="s">
        <v>246</v>
      </c>
      <c r="G208" s="199"/>
      <c r="H208" s="203">
        <v>-1.9890000000000001</v>
      </c>
      <c r="I208" s="204"/>
      <c r="J208" s="199"/>
      <c r="K208" s="199"/>
      <c r="L208" s="205"/>
      <c r="M208" s="206"/>
      <c r="N208" s="207"/>
      <c r="O208" s="207"/>
      <c r="P208" s="207"/>
      <c r="Q208" s="207"/>
      <c r="R208" s="207"/>
      <c r="S208" s="207"/>
      <c r="T208" s="208"/>
      <c r="AT208" s="209" t="s">
        <v>170</v>
      </c>
      <c r="AU208" s="209" t="s">
        <v>109</v>
      </c>
      <c r="AV208" s="13" t="s">
        <v>84</v>
      </c>
      <c r="AW208" s="13" t="s">
        <v>36</v>
      </c>
      <c r="AX208" s="13" t="s">
        <v>75</v>
      </c>
      <c r="AY208" s="209" t="s">
        <v>159</v>
      </c>
    </row>
    <row r="209" spans="2:51" s="13" customFormat="1" ht="11.25">
      <c r="B209" s="198"/>
      <c r="C209" s="199"/>
      <c r="D209" s="200" t="s">
        <v>170</v>
      </c>
      <c r="E209" s="201" t="s">
        <v>19</v>
      </c>
      <c r="F209" s="202" t="s">
        <v>334</v>
      </c>
      <c r="G209" s="199"/>
      <c r="H209" s="203">
        <v>3.3050000000000002</v>
      </c>
      <c r="I209" s="204"/>
      <c r="J209" s="199"/>
      <c r="K209" s="199"/>
      <c r="L209" s="205"/>
      <c r="M209" s="206"/>
      <c r="N209" s="207"/>
      <c r="O209" s="207"/>
      <c r="P209" s="207"/>
      <c r="Q209" s="207"/>
      <c r="R209" s="207"/>
      <c r="S209" s="207"/>
      <c r="T209" s="208"/>
      <c r="AT209" s="209" t="s">
        <v>170</v>
      </c>
      <c r="AU209" s="209" t="s">
        <v>109</v>
      </c>
      <c r="AV209" s="13" t="s">
        <v>84</v>
      </c>
      <c r="AW209" s="13" t="s">
        <v>36</v>
      </c>
      <c r="AX209" s="13" t="s">
        <v>75</v>
      </c>
      <c r="AY209" s="209" t="s">
        <v>159</v>
      </c>
    </row>
    <row r="210" spans="2:51" s="13" customFormat="1" ht="11.25">
      <c r="B210" s="198"/>
      <c r="C210" s="199"/>
      <c r="D210" s="200" t="s">
        <v>170</v>
      </c>
      <c r="E210" s="201" t="s">
        <v>19</v>
      </c>
      <c r="F210" s="202" t="s">
        <v>335</v>
      </c>
      <c r="G210" s="199"/>
      <c r="H210" s="203">
        <v>45.05</v>
      </c>
      <c r="I210" s="204"/>
      <c r="J210" s="199"/>
      <c r="K210" s="199"/>
      <c r="L210" s="205"/>
      <c r="M210" s="206"/>
      <c r="N210" s="207"/>
      <c r="O210" s="207"/>
      <c r="P210" s="207"/>
      <c r="Q210" s="207"/>
      <c r="R210" s="207"/>
      <c r="S210" s="207"/>
      <c r="T210" s="208"/>
      <c r="AT210" s="209" t="s">
        <v>170</v>
      </c>
      <c r="AU210" s="209" t="s">
        <v>109</v>
      </c>
      <c r="AV210" s="13" t="s">
        <v>84</v>
      </c>
      <c r="AW210" s="13" t="s">
        <v>36</v>
      </c>
      <c r="AX210" s="13" t="s">
        <v>75</v>
      </c>
      <c r="AY210" s="209" t="s">
        <v>159</v>
      </c>
    </row>
    <row r="211" spans="2:51" s="13" customFormat="1" ht="11.25">
      <c r="B211" s="198"/>
      <c r="C211" s="199"/>
      <c r="D211" s="200" t="s">
        <v>170</v>
      </c>
      <c r="E211" s="201" t="s">
        <v>19</v>
      </c>
      <c r="F211" s="202" t="s">
        <v>336</v>
      </c>
      <c r="G211" s="199"/>
      <c r="H211" s="203">
        <v>-1.845</v>
      </c>
      <c r="I211" s="204"/>
      <c r="J211" s="199"/>
      <c r="K211" s="199"/>
      <c r="L211" s="205"/>
      <c r="M211" s="206"/>
      <c r="N211" s="207"/>
      <c r="O211" s="207"/>
      <c r="P211" s="207"/>
      <c r="Q211" s="207"/>
      <c r="R211" s="207"/>
      <c r="S211" s="207"/>
      <c r="T211" s="208"/>
      <c r="AT211" s="209" t="s">
        <v>170</v>
      </c>
      <c r="AU211" s="209" t="s">
        <v>109</v>
      </c>
      <c r="AV211" s="13" t="s">
        <v>84</v>
      </c>
      <c r="AW211" s="13" t="s">
        <v>36</v>
      </c>
      <c r="AX211" s="13" t="s">
        <v>75</v>
      </c>
      <c r="AY211" s="209" t="s">
        <v>159</v>
      </c>
    </row>
    <row r="212" spans="2:51" s="13" customFormat="1" ht="11.25">
      <c r="B212" s="198"/>
      <c r="C212" s="199"/>
      <c r="D212" s="200" t="s">
        <v>170</v>
      </c>
      <c r="E212" s="201" t="s">
        <v>19</v>
      </c>
      <c r="F212" s="202" t="s">
        <v>249</v>
      </c>
      <c r="G212" s="199"/>
      <c r="H212" s="203">
        <v>-1.64</v>
      </c>
      <c r="I212" s="204"/>
      <c r="J212" s="199"/>
      <c r="K212" s="199"/>
      <c r="L212" s="205"/>
      <c r="M212" s="206"/>
      <c r="N212" s="207"/>
      <c r="O212" s="207"/>
      <c r="P212" s="207"/>
      <c r="Q212" s="207"/>
      <c r="R212" s="207"/>
      <c r="S212" s="207"/>
      <c r="T212" s="208"/>
      <c r="AT212" s="209" t="s">
        <v>170</v>
      </c>
      <c r="AU212" s="209" t="s">
        <v>109</v>
      </c>
      <c r="AV212" s="13" t="s">
        <v>84</v>
      </c>
      <c r="AW212" s="13" t="s">
        <v>36</v>
      </c>
      <c r="AX212" s="13" t="s">
        <v>75</v>
      </c>
      <c r="AY212" s="209" t="s">
        <v>159</v>
      </c>
    </row>
    <row r="213" spans="2:51" s="13" customFormat="1" ht="11.25">
      <c r="B213" s="198"/>
      <c r="C213" s="199"/>
      <c r="D213" s="200" t="s">
        <v>170</v>
      </c>
      <c r="E213" s="201" t="s">
        <v>19</v>
      </c>
      <c r="F213" s="202" t="s">
        <v>246</v>
      </c>
      <c r="G213" s="199"/>
      <c r="H213" s="203">
        <v>-1.9890000000000001</v>
      </c>
      <c r="I213" s="204"/>
      <c r="J213" s="199"/>
      <c r="K213" s="199"/>
      <c r="L213" s="205"/>
      <c r="M213" s="206"/>
      <c r="N213" s="207"/>
      <c r="O213" s="207"/>
      <c r="P213" s="207"/>
      <c r="Q213" s="207"/>
      <c r="R213" s="207"/>
      <c r="S213" s="207"/>
      <c r="T213" s="208"/>
      <c r="AT213" s="209" t="s">
        <v>170</v>
      </c>
      <c r="AU213" s="209" t="s">
        <v>109</v>
      </c>
      <c r="AV213" s="13" t="s">
        <v>84</v>
      </c>
      <c r="AW213" s="13" t="s">
        <v>36</v>
      </c>
      <c r="AX213" s="13" t="s">
        <v>75</v>
      </c>
      <c r="AY213" s="209" t="s">
        <v>159</v>
      </c>
    </row>
    <row r="214" spans="2:51" s="13" customFormat="1" ht="11.25">
      <c r="B214" s="198"/>
      <c r="C214" s="199"/>
      <c r="D214" s="200" t="s">
        <v>170</v>
      </c>
      <c r="E214" s="201" t="s">
        <v>19</v>
      </c>
      <c r="F214" s="202" t="s">
        <v>334</v>
      </c>
      <c r="G214" s="199"/>
      <c r="H214" s="203">
        <v>3.3050000000000002</v>
      </c>
      <c r="I214" s="204"/>
      <c r="J214" s="199"/>
      <c r="K214" s="199"/>
      <c r="L214" s="205"/>
      <c r="M214" s="206"/>
      <c r="N214" s="207"/>
      <c r="O214" s="207"/>
      <c r="P214" s="207"/>
      <c r="Q214" s="207"/>
      <c r="R214" s="207"/>
      <c r="S214" s="207"/>
      <c r="T214" s="208"/>
      <c r="AT214" s="209" t="s">
        <v>170</v>
      </c>
      <c r="AU214" s="209" t="s">
        <v>109</v>
      </c>
      <c r="AV214" s="13" t="s">
        <v>84</v>
      </c>
      <c r="AW214" s="13" t="s">
        <v>36</v>
      </c>
      <c r="AX214" s="13" t="s">
        <v>75</v>
      </c>
      <c r="AY214" s="209" t="s">
        <v>159</v>
      </c>
    </row>
    <row r="215" spans="2:51" s="13" customFormat="1" ht="11.25">
      <c r="B215" s="198"/>
      <c r="C215" s="199"/>
      <c r="D215" s="200" t="s">
        <v>170</v>
      </c>
      <c r="E215" s="201" t="s">
        <v>19</v>
      </c>
      <c r="F215" s="202" t="s">
        <v>337</v>
      </c>
      <c r="G215" s="199"/>
      <c r="H215" s="203">
        <v>25.492999999999999</v>
      </c>
      <c r="I215" s="204"/>
      <c r="J215" s="199"/>
      <c r="K215" s="199"/>
      <c r="L215" s="205"/>
      <c r="M215" s="206"/>
      <c r="N215" s="207"/>
      <c r="O215" s="207"/>
      <c r="P215" s="207"/>
      <c r="Q215" s="207"/>
      <c r="R215" s="207"/>
      <c r="S215" s="207"/>
      <c r="T215" s="208"/>
      <c r="AT215" s="209" t="s">
        <v>170</v>
      </c>
      <c r="AU215" s="209" t="s">
        <v>109</v>
      </c>
      <c r="AV215" s="13" t="s">
        <v>84</v>
      </c>
      <c r="AW215" s="13" t="s">
        <v>36</v>
      </c>
      <c r="AX215" s="13" t="s">
        <v>75</v>
      </c>
      <c r="AY215" s="209" t="s">
        <v>159</v>
      </c>
    </row>
    <row r="216" spans="2:51" s="13" customFormat="1" ht="11.25">
      <c r="B216" s="198"/>
      <c r="C216" s="199"/>
      <c r="D216" s="200" t="s">
        <v>170</v>
      </c>
      <c r="E216" s="201" t="s">
        <v>19</v>
      </c>
      <c r="F216" s="202" t="s">
        <v>231</v>
      </c>
      <c r="G216" s="199"/>
      <c r="H216" s="203">
        <v>-3.2</v>
      </c>
      <c r="I216" s="204"/>
      <c r="J216" s="199"/>
      <c r="K216" s="199"/>
      <c r="L216" s="205"/>
      <c r="M216" s="206"/>
      <c r="N216" s="207"/>
      <c r="O216" s="207"/>
      <c r="P216" s="207"/>
      <c r="Q216" s="207"/>
      <c r="R216" s="207"/>
      <c r="S216" s="207"/>
      <c r="T216" s="208"/>
      <c r="AT216" s="209" t="s">
        <v>170</v>
      </c>
      <c r="AU216" s="209" t="s">
        <v>109</v>
      </c>
      <c r="AV216" s="13" t="s">
        <v>84</v>
      </c>
      <c r="AW216" s="13" t="s">
        <v>36</v>
      </c>
      <c r="AX216" s="13" t="s">
        <v>75</v>
      </c>
      <c r="AY216" s="209" t="s">
        <v>159</v>
      </c>
    </row>
    <row r="217" spans="2:51" s="13" customFormat="1" ht="11.25">
      <c r="B217" s="198"/>
      <c r="C217" s="199"/>
      <c r="D217" s="200" t="s">
        <v>170</v>
      </c>
      <c r="E217" s="201" t="s">
        <v>19</v>
      </c>
      <c r="F217" s="202" t="s">
        <v>338</v>
      </c>
      <c r="G217" s="199"/>
      <c r="H217" s="203">
        <v>-3.105</v>
      </c>
      <c r="I217" s="204"/>
      <c r="J217" s="199"/>
      <c r="K217" s="199"/>
      <c r="L217" s="205"/>
      <c r="M217" s="206"/>
      <c r="N217" s="207"/>
      <c r="O217" s="207"/>
      <c r="P217" s="207"/>
      <c r="Q217" s="207"/>
      <c r="R217" s="207"/>
      <c r="S217" s="207"/>
      <c r="T217" s="208"/>
      <c r="AT217" s="209" t="s">
        <v>170</v>
      </c>
      <c r="AU217" s="209" t="s">
        <v>109</v>
      </c>
      <c r="AV217" s="13" t="s">
        <v>84</v>
      </c>
      <c r="AW217" s="13" t="s">
        <v>36</v>
      </c>
      <c r="AX217" s="13" t="s">
        <v>75</v>
      </c>
      <c r="AY217" s="209" t="s">
        <v>159</v>
      </c>
    </row>
    <row r="218" spans="2:51" s="13" customFormat="1" ht="11.25">
      <c r="B218" s="198"/>
      <c r="C218" s="199"/>
      <c r="D218" s="200" t="s">
        <v>170</v>
      </c>
      <c r="E218" s="201" t="s">
        <v>19</v>
      </c>
      <c r="F218" s="202" t="s">
        <v>233</v>
      </c>
      <c r="G218" s="199"/>
      <c r="H218" s="203">
        <v>1.29</v>
      </c>
      <c r="I218" s="204"/>
      <c r="J218" s="199"/>
      <c r="K218" s="199"/>
      <c r="L218" s="205"/>
      <c r="M218" s="206"/>
      <c r="N218" s="207"/>
      <c r="O218" s="207"/>
      <c r="P218" s="207"/>
      <c r="Q218" s="207"/>
      <c r="R218" s="207"/>
      <c r="S218" s="207"/>
      <c r="T218" s="208"/>
      <c r="AT218" s="209" t="s">
        <v>170</v>
      </c>
      <c r="AU218" s="209" t="s">
        <v>109</v>
      </c>
      <c r="AV218" s="13" t="s">
        <v>84</v>
      </c>
      <c r="AW218" s="13" t="s">
        <v>36</v>
      </c>
      <c r="AX218" s="13" t="s">
        <v>75</v>
      </c>
      <c r="AY218" s="209" t="s">
        <v>159</v>
      </c>
    </row>
    <row r="219" spans="2:51" s="13" customFormat="1" ht="11.25">
      <c r="B219" s="198"/>
      <c r="C219" s="199"/>
      <c r="D219" s="200" t="s">
        <v>170</v>
      </c>
      <c r="E219" s="201" t="s">
        <v>19</v>
      </c>
      <c r="F219" s="202" t="s">
        <v>234</v>
      </c>
      <c r="G219" s="199"/>
      <c r="H219" s="203">
        <v>1.2729999999999999</v>
      </c>
      <c r="I219" s="204"/>
      <c r="J219" s="199"/>
      <c r="K219" s="199"/>
      <c r="L219" s="205"/>
      <c r="M219" s="206"/>
      <c r="N219" s="207"/>
      <c r="O219" s="207"/>
      <c r="P219" s="207"/>
      <c r="Q219" s="207"/>
      <c r="R219" s="207"/>
      <c r="S219" s="207"/>
      <c r="T219" s="208"/>
      <c r="AT219" s="209" t="s">
        <v>170</v>
      </c>
      <c r="AU219" s="209" t="s">
        <v>109</v>
      </c>
      <c r="AV219" s="13" t="s">
        <v>84</v>
      </c>
      <c r="AW219" s="13" t="s">
        <v>36</v>
      </c>
      <c r="AX219" s="13" t="s">
        <v>75</v>
      </c>
      <c r="AY219" s="209" t="s">
        <v>159</v>
      </c>
    </row>
    <row r="220" spans="2:51" s="13" customFormat="1" ht="11.25">
      <c r="B220" s="198"/>
      <c r="C220" s="199"/>
      <c r="D220" s="200" t="s">
        <v>170</v>
      </c>
      <c r="E220" s="201" t="s">
        <v>19</v>
      </c>
      <c r="F220" s="202" t="s">
        <v>339</v>
      </c>
      <c r="G220" s="199"/>
      <c r="H220" s="203">
        <v>1.0149999999999999</v>
      </c>
      <c r="I220" s="204"/>
      <c r="J220" s="199"/>
      <c r="K220" s="199"/>
      <c r="L220" s="205"/>
      <c r="M220" s="206"/>
      <c r="N220" s="207"/>
      <c r="O220" s="207"/>
      <c r="P220" s="207"/>
      <c r="Q220" s="207"/>
      <c r="R220" s="207"/>
      <c r="S220" s="207"/>
      <c r="T220" s="208"/>
      <c r="AT220" s="209" t="s">
        <v>170</v>
      </c>
      <c r="AU220" s="209" t="s">
        <v>109</v>
      </c>
      <c r="AV220" s="13" t="s">
        <v>84</v>
      </c>
      <c r="AW220" s="13" t="s">
        <v>36</v>
      </c>
      <c r="AX220" s="13" t="s">
        <v>75</v>
      </c>
      <c r="AY220" s="209" t="s">
        <v>159</v>
      </c>
    </row>
    <row r="221" spans="2:51" s="13" customFormat="1" ht="11.25">
      <c r="B221" s="198"/>
      <c r="C221" s="199"/>
      <c r="D221" s="200" t="s">
        <v>170</v>
      </c>
      <c r="E221" s="201" t="s">
        <v>19</v>
      </c>
      <c r="F221" s="202" t="s">
        <v>340</v>
      </c>
      <c r="G221" s="199"/>
      <c r="H221" s="203">
        <v>22.736999999999998</v>
      </c>
      <c r="I221" s="204"/>
      <c r="J221" s="199"/>
      <c r="K221" s="199"/>
      <c r="L221" s="205"/>
      <c r="M221" s="206"/>
      <c r="N221" s="207"/>
      <c r="O221" s="207"/>
      <c r="P221" s="207"/>
      <c r="Q221" s="207"/>
      <c r="R221" s="207"/>
      <c r="S221" s="207"/>
      <c r="T221" s="208"/>
      <c r="AT221" s="209" t="s">
        <v>170</v>
      </c>
      <c r="AU221" s="209" t="s">
        <v>109</v>
      </c>
      <c r="AV221" s="13" t="s">
        <v>84</v>
      </c>
      <c r="AW221" s="13" t="s">
        <v>36</v>
      </c>
      <c r="AX221" s="13" t="s">
        <v>75</v>
      </c>
      <c r="AY221" s="209" t="s">
        <v>159</v>
      </c>
    </row>
    <row r="222" spans="2:51" s="13" customFormat="1" ht="11.25">
      <c r="B222" s="198"/>
      <c r="C222" s="199"/>
      <c r="D222" s="200" t="s">
        <v>170</v>
      </c>
      <c r="E222" s="201" t="s">
        <v>19</v>
      </c>
      <c r="F222" s="202" t="s">
        <v>341</v>
      </c>
      <c r="G222" s="199"/>
      <c r="H222" s="203">
        <v>-2.8</v>
      </c>
      <c r="I222" s="204"/>
      <c r="J222" s="199"/>
      <c r="K222" s="199"/>
      <c r="L222" s="205"/>
      <c r="M222" s="206"/>
      <c r="N222" s="207"/>
      <c r="O222" s="207"/>
      <c r="P222" s="207"/>
      <c r="Q222" s="207"/>
      <c r="R222" s="207"/>
      <c r="S222" s="207"/>
      <c r="T222" s="208"/>
      <c r="AT222" s="209" t="s">
        <v>170</v>
      </c>
      <c r="AU222" s="209" t="s">
        <v>109</v>
      </c>
      <c r="AV222" s="13" t="s">
        <v>84</v>
      </c>
      <c r="AW222" s="13" t="s">
        <v>36</v>
      </c>
      <c r="AX222" s="13" t="s">
        <v>75</v>
      </c>
      <c r="AY222" s="209" t="s">
        <v>159</v>
      </c>
    </row>
    <row r="223" spans="2:51" s="13" customFormat="1" ht="11.25">
      <c r="B223" s="198"/>
      <c r="C223" s="199"/>
      <c r="D223" s="200" t="s">
        <v>170</v>
      </c>
      <c r="E223" s="201" t="s">
        <v>19</v>
      </c>
      <c r="F223" s="202" t="s">
        <v>338</v>
      </c>
      <c r="G223" s="199"/>
      <c r="H223" s="203">
        <v>-3.105</v>
      </c>
      <c r="I223" s="204"/>
      <c r="J223" s="199"/>
      <c r="K223" s="199"/>
      <c r="L223" s="205"/>
      <c r="M223" s="206"/>
      <c r="N223" s="207"/>
      <c r="O223" s="207"/>
      <c r="P223" s="207"/>
      <c r="Q223" s="207"/>
      <c r="R223" s="207"/>
      <c r="S223" s="207"/>
      <c r="T223" s="208"/>
      <c r="AT223" s="209" t="s">
        <v>170</v>
      </c>
      <c r="AU223" s="209" t="s">
        <v>109</v>
      </c>
      <c r="AV223" s="13" t="s">
        <v>84</v>
      </c>
      <c r="AW223" s="13" t="s">
        <v>36</v>
      </c>
      <c r="AX223" s="13" t="s">
        <v>75</v>
      </c>
      <c r="AY223" s="209" t="s">
        <v>159</v>
      </c>
    </row>
    <row r="224" spans="2:51" s="13" customFormat="1" ht="11.25">
      <c r="B224" s="198"/>
      <c r="C224" s="199"/>
      <c r="D224" s="200" t="s">
        <v>170</v>
      </c>
      <c r="E224" s="201" t="s">
        <v>19</v>
      </c>
      <c r="F224" s="202" t="s">
        <v>342</v>
      </c>
      <c r="G224" s="199"/>
      <c r="H224" s="203">
        <v>26.992000000000001</v>
      </c>
      <c r="I224" s="204"/>
      <c r="J224" s="199"/>
      <c r="K224" s="199"/>
      <c r="L224" s="205"/>
      <c r="M224" s="206"/>
      <c r="N224" s="207"/>
      <c r="O224" s="207"/>
      <c r="P224" s="207"/>
      <c r="Q224" s="207"/>
      <c r="R224" s="207"/>
      <c r="S224" s="207"/>
      <c r="T224" s="208"/>
      <c r="AT224" s="209" t="s">
        <v>170</v>
      </c>
      <c r="AU224" s="209" t="s">
        <v>109</v>
      </c>
      <c r="AV224" s="13" t="s">
        <v>84</v>
      </c>
      <c r="AW224" s="13" t="s">
        <v>36</v>
      </c>
      <c r="AX224" s="13" t="s">
        <v>75</v>
      </c>
      <c r="AY224" s="209" t="s">
        <v>159</v>
      </c>
    </row>
    <row r="225" spans="1:65" s="13" customFormat="1" ht="11.25">
      <c r="B225" s="198"/>
      <c r="C225" s="199"/>
      <c r="D225" s="200" t="s">
        <v>170</v>
      </c>
      <c r="E225" s="201" t="s">
        <v>19</v>
      </c>
      <c r="F225" s="202" t="s">
        <v>343</v>
      </c>
      <c r="G225" s="199"/>
      <c r="H225" s="203">
        <v>-2.87</v>
      </c>
      <c r="I225" s="204"/>
      <c r="J225" s="199"/>
      <c r="K225" s="199"/>
      <c r="L225" s="205"/>
      <c r="M225" s="206"/>
      <c r="N225" s="207"/>
      <c r="O225" s="207"/>
      <c r="P225" s="207"/>
      <c r="Q225" s="207"/>
      <c r="R225" s="207"/>
      <c r="S225" s="207"/>
      <c r="T225" s="208"/>
      <c r="AT225" s="209" t="s">
        <v>170</v>
      </c>
      <c r="AU225" s="209" t="s">
        <v>109</v>
      </c>
      <c r="AV225" s="13" t="s">
        <v>84</v>
      </c>
      <c r="AW225" s="13" t="s">
        <v>36</v>
      </c>
      <c r="AX225" s="13" t="s">
        <v>75</v>
      </c>
      <c r="AY225" s="209" t="s">
        <v>159</v>
      </c>
    </row>
    <row r="226" spans="1:65" s="13" customFormat="1" ht="11.25">
      <c r="B226" s="198"/>
      <c r="C226" s="199"/>
      <c r="D226" s="200" t="s">
        <v>170</v>
      </c>
      <c r="E226" s="201" t="s">
        <v>19</v>
      </c>
      <c r="F226" s="202" t="s">
        <v>344</v>
      </c>
      <c r="G226" s="199"/>
      <c r="H226" s="203">
        <v>58.6</v>
      </c>
      <c r="I226" s="204"/>
      <c r="J226" s="199"/>
      <c r="K226" s="199"/>
      <c r="L226" s="205"/>
      <c r="M226" s="206"/>
      <c r="N226" s="207"/>
      <c r="O226" s="207"/>
      <c r="P226" s="207"/>
      <c r="Q226" s="207"/>
      <c r="R226" s="207"/>
      <c r="S226" s="207"/>
      <c r="T226" s="208"/>
      <c r="AT226" s="209" t="s">
        <v>170</v>
      </c>
      <c r="AU226" s="209" t="s">
        <v>109</v>
      </c>
      <c r="AV226" s="13" t="s">
        <v>84</v>
      </c>
      <c r="AW226" s="13" t="s">
        <v>36</v>
      </c>
      <c r="AX226" s="13" t="s">
        <v>75</v>
      </c>
      <c r="AY226" s="209" t="s">
        <v>159</v>
      </c>
    </row>
    <row r="227" spans="1:65" s="13" customFormat="1" ht="11.25">
      <c r="B227" s="198"/>
      <c r="C227" s="199"/>
      <c r="D227" s="200" t="s">
        <v>170</v>
      </c>
      <c r="E227" s="201" t="s">
        <v>19</v>
      </c>
      <c r="F227" s="202" t="s">
        <v>336</v>
      </c>
      <c r="G227" s="199"/>
      <c r="H227" s="203">
        <v>-1.845</v>
      </c>
      <c r="I227" s="204"/>
      <c r="J227" s="199"/>
      <c r="K227" s="199"/>
      <c r="L227" s="205"/>
      <c r="M227" s="206"/>
      <c r="N227" s="207"/>
      <c r="O227" s="207"/>
      <c r="P227" s="207"/>
      <c r="Q227" s="207"/>
      <c r="R227" s="207"/>
      <c r="S227" s="207"/>
      <c r="T227" s="208"/>
      <c r="AT227" s="209" t="s">
        <v>170</v>
      </c>
      <c r="AU227" s="209" t="s">
        <v>109</v>
      </c>
      <c r="AV227" s="13" t="s">
        <v>84</v>
      </c>
      <c r="AW227" s="13" t="s">
        <v>36</v>
      </c>
      <c r="AX227" s="13" t="s">
        <v>75</v>
      </c>
      <c r="AY227" s="209" t="s">
        <v>159</v>
      </c>
    </row>
    <row r="228" spans="1:65" s="13" customFormat="1" ht="11.25">
      <c r="B228" s="198"/>
      <c r="C228" s="199"/>
      <c r="D228" s="200" t="s">
        <v>170</v>
      </c>
      <c r="E228" s="201" t="s">
        <v>19</v>
      </c>
      <c r="F228" s="202" t="s">
        <v>249</v>
      </c>
      <c r="G228" s="199"/>
      <c r="H228" s="203">
        <v>-1.64</v>
      </c>
      <c r="I228" s="204"/>
      <c r="J228" s="199"/>
      <c r="K228" s="199"/>
      <c r="L228" s="205"/>
      <c r="M228" s="206"/>
      <c r="N228" s="207"/>
      <c r="O228" s="207"/>
      <c r="P228" s="207"/>
      <c r="Q228" s="207"/>
      <c r="R228" s="207"/>
      <c r="S228" s="207"/>
      <c r="T228" s="208"/>
      <c r="AT228" s="209" t="s">
        <v>170</v>
      </c>
      <c r="AU228" s="209" t="s">
        <v>109</v>
      </c>
      <c r="AV228" s="13" t="s">
        <v>84</v>
      </c>
      <c r="AW228" s="13" t="s">
        <v>36</v>
      </c>
      <c r="AX228" s="13" t="s">
        <v>75</v>
      </c>
      <c r="AY228" s="209" t="s">
        <v>159</v>
      </c>
    </row>
    <row r="229" spans="1:65" s="13" customFormat="1" ht="11.25">
      <c r="B229" s="198"/>
      <c r="C229" s="199"/>
      <c r="D229" s="200" t="s">
        <v>170</v>
      </c>
      <c r="E229" s="201" t="s">
        <v>19</v>
      </c>
      <c r="F229" s="202" t="s">
        <v>345</v>
      </c>
      <c r="G229" s="199"/>
      <c r="H229" s="203">
        <v>-4.0129999999999999</v>
      </c>
      <c r="I229" s="204"/>
      <c r="J229" s="199"/>
      <c r="K229" s="199"/>
      <c r="L229" s="205"/>
      <c r="M229" s="206"/>
      <c r="N229" s="207"/>
      <c r="O229" s="207"/>
      <c r="P229" s="207"/>
      <c r="Q229" s="207"/>
      <c r="R229" s="207"/>
      <c r="S229" s="207"/>
      <c r="T229" s="208"/>
      <c r="AT229" s="209" t="s">
        <v>170</v>
      </c>
      <c r="AU229" s="209" t="s">
        <v>109</v>
      </c>
      <c r="AV229" s="13" t="s">
        <v>84</v>
      </c>
      <c r="AW229" s="13" t="s">
        <v>36</v>
      </c>
      <c r="AX229" s="13" t="s">
        <v>75</v>
      </c>
      <c r="AY229" s="209" t="s">
        <v>159</v>
      </c>
    </row>
    <row r="230" spans="1:65" s="13" customFormat="1" ht="11.25">
      <c r="B230" s="198"/>
      <c r="C230" s="199"/>
      <c r="D230" s="200" t="s">
        <v>170</v>
      </c>
      <c r="E230" s="201" t="s">
        <v>19</v>
      </c>
      <c r="F230" s="202" t="s">
        <v>346</v>
      </c>
      <c r="G230" s="199"/>
      <c r="H230" s="203">
        <v>3.3119999999999998</v>
      </c>
      <c r="I230" s="204"/>
      <c r="J230" s="199"/>
      <c r="K230" s="199"/>
      <c r="L230" s="205"/>
      <c r="M230" s="206"/>
      <c r="N230" s="207"/>
      <c r="O230" s="207"/>
      <c r="P230" s="207"/>
      <c r="Q230" s="207"/>
      <c r="R230" s="207"/>
      <c r="S230" s="207"/>
      <c r="T230" s="208"/>
      <c r="AT230" s="209" t="s">
        <v>170</v>
      </c>
      <c r="AU230" s="209" t="s">
        <v>109</v>
      </c>
      <c r="AV230" s="13" t="s">
        <v>84</v>
      </c>
      <c r="AW230" s="13" t="s">
        <v>36</v>
      </c>
      <c r="AX230" s="13" t="s">
        <v>75</v>
      </c>
      <c r="AY230" s="209" t="s">
        <v>159</v>
      </c>
    </row>
    <row r="231" spans="1:65" s="14" customFormat="1" ht="11.25">
      <c r="B231" s="210"/>
      <c r="C231" s="211"/>
      <c r="D231" s="200" t="s">
        <v>170</v>
      </c>
      <c r="E231" s="212" t="s">
        <v>19</v>
      </c>
      <c r="F231" s="213" t="s">
        <v>195</v>
      </c>
      <c r="G231" s="211"/>
      <c r="H231" s="214">
        <v>209.58</v>
      </c>
      <c r="I231" s="215"/>
      <c r="J231" s="211"/>
      <c r="K231" s="211"/>
      <c r="L231" s="216"/>
      <c r="M231" s="217"/>
      <c r="N231" s="218"/>
      <c r="O231" s="218"/>
      <c r="P231" s="218"/>
      <c r="Q231" s="218"/>
      <c r="R231" s="218"/>
      <c r="S231" s="218"/>
      <c r="T231" s="219"/>
      <c r="AT231" s="220" t="s">
        <v>170</v>
      </c>
      <c r="AU231" s="220" t="s">
        <v>109</v>
      </c>
      <c r="AV231" s="14" t="s">
        <v>166</v>
      </c>
      <c r="AW231" s="14" t="s">
        <v>36</v>
      </c>
      <c r="AX231" s="14" t="s">
        <v>82</v>
      </c>
      <c r="AY231" s="220" t="s">
        <v>159</v>
      </c>
    </row>
    <row r="232" spans="1:65" s="2" customFormat="1" ht="24.2" customHeight="1">
      <c r="A232" s="35"/>
      <c r="B232" s="36"/>
      <c r="C232" s="180" t="s">
        <v>347</v>
      </c>
      <c r="D232" s="180" t="s">
        <v>161</v>
      </c>
      <c r="E232" s="181" t="s">
        <v>348</v>
      </c>
      <c r="F232" s="182" t="s">
        <v>349</v>
      </c>
      <c r="G232" s="183" t="s">
        <v>107</v>
      </c>
      <c r="H232" s="184">
        <v>18.57</v>
      </c>
      <c r="I232" s="185"/>
      <c r="J232" s="186">
        <f>ROUND(I232*H232,2)</f>
        <v>0</v>
      </c>
      <c r="K232" s="182" t="s">
        <v>165</v>
      </c>
      <c r="L232" s="40"/>
      <c r="M232" s="187" t="s">
        <v>19</v>
      </c>
      <c r="N232" s="188" t="s">
        <v>46</v>
      </c>
      <c r="O232" s="65"/>
      <c r="P232" s="189">
        <f>O232*H232</f>
        <v>0</v>
      </c>
      <c r="Q232" s="189">
        <v>0</v>
      </c>
      <c r="R232" s="189">
        <f>Q232*H232</f>
        <v>0</v>
      </c>
      <c r="S232" s="189">
        <v>6.8000000000000005E-2</v>
      </c>
      <c r="T232" s="190">
        <f>S232*H232</f>
        <v>1.2627600000000001</v>
      </c>
      <c r="U232" s="35"/>
      <c r="V232" s="35"/>
      <c r="W232" s="35"/>
      <c r="X232" s="35"/>
      <c r="Y232" s="35"/>
      <c r="Z232" s="35"/>
      <c r="AA232" s="35"/>
      <c r="AB232" s="35"/>
      <c r="AC232" s="35"/>
      <c r="AD232" s="35"/>
      <c r="AE232" s="35"/>
      <c r="AR232" s="191" t="s">
        <v>166</v>
      </c>
      <c r="AT232" s="191" t="s">
        <v>161</v>
      </c>
      <c r="AU232" s="191" t="s">
        <v>109</v>
      </c>
      <c r="AY232" s="18" t="s">
        <v>159</v>
      </c>
      <c r="BE232" s="192">
        <f>IF(N232="základní",J232,0)</f>
        <v>0</v>
      </c>
      <c r="BF232" s="192">
        <f>IF(N232="snížená",J232,0)</f>
        <v>0</v>
      </c>
      <c r="BG232" s="192">
        <f>IF(N232="zákl. přenesená",J232,0)</f>
        <v>0</v>
      </c>
      <c r="BH232" s="192">
        <f>IF(N232="sníž. přenesená",J232,0)</f>
        <v>0</v>
      </c>
      <c r="BI232" s="192">
        <f>IF(N232="nulová",J232,0)</f>
        <v>0</v>
      </c>
      <c r="BJ232" s="18" t="s">
        <v>82</v>
      </c>
      <c r="BK232" s="192">
        <f>ROUND(I232*H232,2)</f>
        <v>0</v>
      </c>
      <c r="BL232" s="18" t="s">
        <v>166</v>
      </c>
      <c r="BM232" s="191" t="s">
        <v>350</v>
      </c>
    </row>
    <row r="233" spans="1:65" s="2" customFormat="1" ht="11.25">
      <c r="A233" s="35"/>
      <c r="B233" s="36"/>
      <c r="C233" s="37"/>
      <c r="D233" s="193" t="s">
        <v>168</v>
      </c>
      <c r="E233" s="37"/>
      <c r="F233" s="194" t="s">
        <v>351</v>
      </c>
      <c r="G233" s="37"/>
      <c r="H233" s="37"/>
      <c r="I233" s="195"/>
      <c r="J233" s="37"/>
      <c r="K233" s="37"/>
      <c r="L233" s="40"/>
      <c r="M233" s="196"/>
      <c r="N233" s="197"/>
      <c r="O233" s="65"/>
      <c r="P233" s="65"/>
      <c r="Q233" s="65"/>
      <c r="R233" s="65"/>
      <c r="S233" s="65"/>
      <c r="T233" s="66"/>
      <c r="U233" s="35"/>
      <c r="V233" s="35"/>
      <c r="W233" s="35"/>
      <c r="X233" s="35"/>
      <c r="Y233" s="35"/>
      <c r="Z233" s="35"/>
      <c r="AA233" s="35"/>
      <c r="AB233" s="35"/>
      <c r="AC233" s="35"/>
      <c r="AD233" s="35"/>
      <c r="AE233" s="35"/>
      <c r="AT233" s="18" t="s">
        <v>168</v>
      </c>
      <c r="AU233" s="18" t="s">
        <v>109</v>
      </c>
    </row>
    <row r="234" spans="1:65" s="13" customFormat="1" ht="11.25">
      <c r="B234" s="198"/>
      <c r="C234" s="199"/>
      <c r="D234" s="200" t="s">
        <v>170</v>
      </c>
      <c r="E234" s="201" t="s">
        <v>19</v>
      </c>
      <c r="F234" s="202" t="s">
        <v>352</v>
      </c>
      <c r="G234" s="199"/>
      <c r="H234" s="203">
        <v>5.22</v>
      </c>
      <c r="I234" s="204"/>
      <c r="J234" s="199"/>
      <c r="K234" s="199"/>
      <c r="L234" s="205"/>
      <c r="M234" s="206"/>
      <c r="N234" s="207"/>
      <c r="O234" s="207"/>
      <c r="P234" s="207"/>
      <c r="Q234" s="207"/>
      <c r="R234" s="207"/>
      <c r="S234" s="207"/>
      <c r="T234" s="208"/>
      <c r="AT234" s="209" t="s">
        <v>170</v>
      </c>
      <c r="AU234" s="209" t="s">
        <v>109</v>
      </c>
      <c r="AV234" s="13" t="s">
        <v>84</v>
      </c>
      <c r="AW234" s="13" t="s">
        <v>36</v>
      </c>
      <c r="AX234" s="13" t="s">
        <v>75</v>
      </c>
      <c r="AY234" s="209" t="s">
        <v>159</v>
      </c>
    </row>
    <row r="235" spans="1:65" s="13" customFormat="1" ht="11.25">
      <c r="B235" s="198"/>
      <c r="C235" s="199"/>
      <c r="D235" s="200" t="s">
        <v>170</v>
      </c>
      <c r="E235" s="201" t="s">
        <v>19</v>
      </c>
      <c r="F235" s="202" t="s">
        <v>353</v>
      </c>
      <c r="G235" s="199"/>
      <c r="H235" s="203">
        <v>13.35</v>
      </c>
      <c r="I235" s="204"/>
      <c r="J235" s="199"/>
      <c r="K235" s="199"/>
      <c r="L235" s="205"/>
      <c r="M235" s="206"/>
      <c r="N235" s="207"/>
      <c r="O235" s="207"/>
      <c r="P235" s="207"/>
      <c r="Q235" s="207"/>
      <c r="R235" s="207"/>
      <c r="S235" s="207"/>
      <c r="T235" s="208"/>
      <c r="AT235" s="209" t="s">
        <v>170</v>
      </c>
      <c r="AU235" s="209" t="s">
        <v>109</v>
      </c>
      <c r="AV235" s="13" t="s">
        <v>84</v>
      </c>
      <c r="AW235" s="13" t="s">
        <v>36</v>
      </c>
      <c r="AX235" s="13" t="s">
        <v>75</v>
      </c>
      <c r="AY235" s="209" t="s">
        <v>159</v>
      </c>
    </row>
    <row r="236" spans="1:65" s="14" customFormat="1" ht="11.25">
      <c r="B236" s="210"/>
      <c r="C236" s="211"/>
      <c r="D236" s="200" t="s">
        <v>170</v>
      </c>
      <c r="E236" s="212" t="s">
        <v>19</v>
      </c>
      <c r="F236" s="213" t="s">
        <v>195</v>
      </c>
      <c r="G236" s="211"/>
      <c r="H236" s="214">
        <v>18.57</v>
      </c>
      <c r="I236" s="215"/>
      <c r="J236" s="211"/>
      <c r="K236" s="211"/>
      <c r="L236" s="216"/>
      <c r="M236" s="217"/>
      <c r="N236" s="218"/>
      <c r="O236" s="218"/>
      <c r="P236" s="218"/>
      <c r="Q236" s="218"/>
      <c r="R236" s="218"/>
      <c r="S236" s="218"/>
      <c r="T236" s="219"/>
      <c r="AT236" s="220" t="s">
        <v>170</v>
      </c>
      <c r="AU236" s="220" t="s">
        <v>109</v>
      </c>
      <c r="AV236" s="14" t="s">
        <v>166</v>
      </c>
      <c r="AW236" s="14" t="s">
        <v>36</v>
      </c>
      <c r="AX236" s="14" t="s">
        <v>82</v>
      </c>
      <c r="AY236" s="220" t="s">
        <v>159</v>
      </c>
    </row>
    <row r="237" spans="1:65" s="12" customFormat="1" ht="22.9" customHeight="1">
      <c r="B237" s="164"/>
      <c r="C237" s="165"/>
      <c r="D237" s="166" t="s">
        <v>74</v>
      </c>
      <c r="E237" s="178" t="s">
        <v>354</v>
      </c>
      <c r="F237" s="178" t="s">
        <v>355</v>
      </c>
      <c r="G237" s="165"/>
      <c r="H237" s="165"/>
      <c r="I237" s="168"/>
      <c r="J237" s="179">
        <f>BK237</f>
        <v>0</v>
      </c>
      <c r="K237" s="165"/>
      <c r="L237" s="170"/>
      <c r="M237" s="171"/>
      <c r="N237" s="172"/>
      <c r="O237" s="172"/>
      <c r="P237" s="173">
        <f>SUM(P238:P246)</f>
        <v>0</v>
      </c>
      <c r="Q237" s="172"/>
      <c r="R237" s="173">
        <f>SUM(R238:R246)</f>
        <v>0</v>
      </c>
      <c r="S237" s="172"/>
      <c r="T237" s="174">
        <f>SUM(T238:T246)</f>
        <v>0</v>
      </c>
      <c r="AR237" s="175" t="s">
        <v>82</v>
      </c>
      <c r="AT237" s="176" t="s">
        <v>74</v>
      </c>
      <c r="AU237" s="176" t="s">
        <v>82</v>
      </c>
      <c r="AY237" s="175" t="s">
        <v>159</v>
      </c>
      <c r="BK237" s="177">
        <f>SUM(BK238:BK246)</f>
        <v>0</v>
      </c>
    </row>
    <row r="238" spans="1:65" s="2" customFormat="1" ht="24.2" customHeight="1">
      <c r="A238" s="35"/>
      <c r="B238" s="36"/>
      <c r="C238" s="180" t="s">
        <v>356</v>
      </c>
      <c r="D238" s="180" t="s">
        <v>161</v>
      </c>
      <c r="E238" s="181" t="s">
        <v>357</v>
      </c>
      <c r="F238" s="182" t="s">
        <v>358</v>
      </c>
      <c r="G238" s="183" t="s">
        <v>174</v>
      </c>
      <c r="H238" s="184">
        <v>24.05</v>
      </c>
      <c r="I238" s="185"/>
      <c r="J238" s="186">
        <f>ROUND(I238*H238,2)</f>
        <v>0</v>
      </c>
      <c r="K238" s="182" t="s">
        <v>165</v>
      </c>
      <c r="L238" s="40"/>
      <c r="M238" s="187" t="s">
        <v>19</v>
      </c>
      <c r="N238" s="188" t="s">
        <v>46</v>
      </c>
      <c r="O238" s="65"/>
      <c r="P238" s="189">
        <f>O238*H238</f>
        <v>0</v>
      </c>
      <c r="Q238" s="189">
        <v>0</v>
      </c>
      <c r="R238" s="189">
        <f>Q238*H238</f>
        <v>0</v>
      </c>
      <c r="S238" s="189">
        <v>0</v>
      </c>
      <c r="T238" s="190">
        <f>S238*H238</f>
        <v>0</v>
      </c>
      <c r="U238" s="35"/>
      <c r="V238" s="35"/>
      <c r="W238" s="35"/>
      <c r="X238" s="35"/>
      <c r="Y238" s="35"/>
      <c r="Z238" s="35"/>
      <c r="AA238" s="35"/>
      <c r="AB238" s="35"/>
      <c r="AC238" s="35"/>
      <c r="AD238" s="35"/>
      <c r="AE238" s="35"/>
      <c r="AR238" s="191" t="s">
        <v>166</v>
      </c>
      <c r="AT238" s="191" t="s">
        <v>161</v>
      </c>
      <c r="AU238" s="191" t="s">
        <v>84</v>
      </c>
      <c r="AY238" s="18" t="s">
        <v>159</v>
      </c>
      <c r="BE238" s="192">
        <f>IF(N238="základní",J238,0)</f>
        <v>0</v>
      </c>
      <c r="BF238" s="192">
        <f>IF(N238="snížená",J238,0)</f>
        <v>0</v>
      </c>
      <c r="BG238" s="192">
        <f>IF(N238="zákl. přenesená",J238,0)</f>
        <v>0</v>
      </c>
      <c r="BH238" s="192">
        <f>IF(N238="sníž. přenesená",J238,0)</f>
        <v>0</v>
      </c>
      <c r="BI238" s="192">
        <f>IF(N238="nulová",J238,0)</f>
        <v>0</v>
      </c>
      <c r="BJ238" s="18" t="s">
        <v>82</v>
      </c>
      <c r="BK238" s="192">
        <f>ROUND(I238*H238,2)</f>
        <v>0</v>
      </c>
      <c r="BL238" s="18" t="s">
        <v>166</v>
      </c>
      <c r="BM238" s="191" t="s">
        <v>359</v>
      </c>
    </row>
    <row r="239" spans="1:65" s="2" customFormat="1" ht="11.25">
      <c r="A239" s="35"/>
      <c r="B239" s="36"/>
      <c r="C239" s="37"/>
      <c r="D239" s="193" t="s">
        <v>168</v>
      </c>
      <c r="E239" s="37"/>
      <c r="F239" s="194" t="s">
        <v>360</v>
      </c>
      <c r="G239" s="37"/>
      <c r="H239" s="37"/>
      <c r="I239" s="195"/>
      <c r="J239" s="37"/>
      <c r="K239" s="37"/>
      <c r="L239" s="40"/>
      <c r="M239" s="196"/>
      <c r="N239" s="197"/>
      <c r="O239" s="65"/>
      <c r="P239" s="65"/>
      <c r="Q239" s="65"/>
      <c r="R239" s="65"/>
      <c r="S239" s="65"/>
      <c r="T239" s="66"/>
      <c r="U239" s="35"/>
      <c r="V239" s="35"/>
      <c r="W239" s="35"/>
      <c r="X239" s="35"/>
      <c r="Y239" s="35"/>
      <c r="Z239" s="35"/>
      <c r="AA239" s="35"/>
      <c r="AB239" s="35"/>
      <c r="AC239" s="35"/>
      <c r="AD239" s="35"/>
      <c r="AE239" s="35"/>
      <c r="AT239" s="18" t="s">
        <v>168</v>
      </c>
      <c r="AU239" s="18" t="s">
        <v>84</v>
      </c>
    </row>
    <row r="240" spans="1:65" s="2" customFormat="1" ht="21.75" customHeight="1">
      <c r="A240" s="35"/>
      <c r="B240" s="36"/>
      <c r="C240" s="180" t="s">
        <v>361</v>
      </c>
      <c r="D240" s="180" t="s">
        <v>161</v>
      </c>
      <c r="E240" s="181" t="s">
        <v>362</v>
      </c>
      <c r="F240" s="182" t="s">
        <v>363</v>
      </c>
      <c r="G240" s="183" t="s">
        <v>174</v>
      </c>
      <c r="H240" s="184">
        <v>24.05</v>
      </c>
      <c r="I240" s="185"/>
      <c r="J240" s="186">
        <f>ROUND(I240*H240,2)</f>
        <v>0</v>
      </c>
      <c r="K240" s="182" t="s">
        <v>165</v>
      </c>
      <c r="L240" s="40"/>
      <c r="M240" s="187" t="s">
        <v>19</v>
      </c>
      <c r="N240" s="188" t="s">
        <v>46</v>
      </c>
      <c r="O240" s="65"/>
      <c r="P240" s="189">
        <f>O240*H240</f>
        <v>0</v>
      </c>
      <c r="Q240" s="189">
        <v>0</v>
      </c>
      <c r="R240" s="189">
        <f>Q240*H240</f>
        <v>0</v>
      </c>
      <c r="S240" s="189">
        <v>0</v>
      </c>
      <c r="T240" s="190">
        <f>S240*H240</f>
        <v>0</v>
      </c>
      <c r="U240" s="35"/>
      <c r="V240" s="35"/>
      <c r="W240" s="35"/>
      <c r="X240" s="35"/>
      <c r="Y240" s="35"/>
      <c r="Z240" s="35"/>
      <c r="AA240" s="35"/>
      <c r="AB240" s="35"/>
      <c r="AC240" s="35"/>
      <c r="AD240" s="35"/>
      <c r="AE240" s="35"/>
      <c r="AR240" s="191" t="s">
        <v>166</v>
      </c>
      <c r="AT240" s="191" t="s">
        <v>161</v>
      </c>
      <c r="AU240" s="191" t="s">
        <v>84</v>
      </c>
      <c r="AY240" s="18" t="s">
        <v>159</v>
      </c>
      <c r="BE240" s="192">
        <f>IF(N240="základní",J240,0)</f>
        <v>0</v>
      </c>
      <c r="BF240" s="192">
        <f>IF(N240="snížená",J240,0)</f>
        <v>0</v>
      </c>
      <c r="BG240" s="192">
        <f>IF(N240="zákl. přenesená",J240,0)</f>
        <v>0</v>
      </c>
      <c r="BH240" s="192">
        <f>IF(N240="sníž. přenesená",J240,0)</f>
        <v>0</v>
      </c>
      <c r="BI240" s="192">
        <f>IF(N240="nulová",J240,0)</f>
        <v>0</v>
      </c>
      <c r="BJ240" s="18" t="s">
        <v>82</v>
      </c>
      <c r="BK240" s="192">
        <f>ROUND(I240*H240,2)</f>
        <v>0</v>
      </c>
      <c r="BL240" s="18" t="s">
        <v>166</v>
      </c>
      <c r="BM240" s="191" t="s">
        <v>364</v>
      </c>
    </row>
    <row r="241" spans="1:65" s="2" customFormat="1" ht="11.25">
      <c r="A241" s="35"/>
      <c r="B241" s="36"/>
      <c r="C241" s="37"/>
      <c r="D241" s="193" t="s">
        <v>168</v>
      </c>
      <c r="E241" s="37"/>
      <c r="F241" s="194" t="s">
        <v>365</v>
      </c>
      <c r="G241" s="37"/>
      <c r="H241" s="37"/>
      <c r="I241" s="195"/>
      <c r="J241" s="37"/>
      <c r="K241" s="37"/>
      <c r="L241" s="40"/>
      <c r="M241" s="196"/>
      <c r="N241" s="197"/>
      <c r="O241" s="65"/>
      <c r="P241" s="65"/>
      <c r="Q241" s="65"/>
      <c r="R241" s="65"/>
      <c r="S241" s="65"/>
      <c r="T241" s="66"/>
      <c r="U241" s="35"/>
      <c r="V241" s="35"/>
      <c r="W241" s="35"/>
      <c r="X241" s="35"/>
      <c r="Y241" s="35"/>
      <c r="Z241" s="35"/>
      <c r="AA241" s="35"/>
      <c r="AB241" s="35"/>
      <c r="AC241" s="35"/>
      <c r="AD241" s="35"/>
      <c r="AE241" s="35"/>
      <c r="AT241" s="18" t="s">
        <v>168</v>
      </c>
      <c r="AU241" s="18" t="s">
        <v>84</v>
      </c>
    </row>
    <row r="242" spans="1:65" s="2" customFormat="1" ht="24.2" customHeight="1">
      <c r="A242" s="35"/>
      <c r="B242" s="36"/>
      <c r="C242" s="180" t="s">
        <v>366</v>
      </c>
      <c r="D242" s="180" t="s">
        <v>161</v>
      </c>
      <c r="E242" s="181" t="s">
        <v>367</v>
      </c>
      <c r="F242" s="182" t="s">
        <v>368</v>
      </c>
      <c r="G242" s="183" t="s">
        <v>174</v>
      </c>
      <c r="H242" s="184">
        <v>216.45</v>
      </c>
      <c r="I242" s="185"/>
      <c r="J242" s="186">
        <f>ROUND(I242*H242,2)</f>
        <v>0</v>
      </c>
      <c r="K242" s="182" t="s">
        <v>165</v>
      </c>
      <c r="L242" s="40"/>
      <c r="M242" s="187" t="s">
        <v>19</v>
      </c>
      <c r="N242" s="188" t="s">
        <v>46</v>
      </c>
      <c r="O242" s="65"/>
      <c r="P242" s="189">
        <f>O242*H242</f>
        <v>0</v>
      </c>
      <c r="Q242" s="189">
        <v>0</v>
      </c>
      <c r="R242" s="189">
        <f>Q242*H242</f>
        <v>0</v>
      </c>
      <c r="S242" s="189">
        <v>0</v>
      </c>
      <c r="T242" s="190">
        <f>S242*H242</f>
        <v>0</v>
      </c>
      <c r="U242" s="35"/>
      <c r="V242" s="35"/>
      <c r="W242" s="35"/>
      <c r="X242" s="35"/>
      <c r="Y242" s="35"/>
      <c r="Z242" s="35"/>
      <c r="AA242" s="35"/>
      <c r="AB242" s="35"/>
      <c r="AC242" s="35"/>
      <c r="AD242" s="35"/>
      <c r="AE242" s="35"/>
      <c r="AR242" s="191" t="s">
        <v>166</v>
      </c>
      <c r="AT242" s="191" t="s">
        <v>161</v>
      </c>
      <c r="AU242" s="191" t="s">
        <v>84</v>
      </c>
      <c r="AY242" s="18" t="s">
        <v>159</v>
      </c>
      <c r="BE242" s="192">
        <f>IF(N242="základní",J242,0)</f>
        <v>0</v>
      </c>
      <c r="BF242" s="192">
        <f>IF(N242="snížená",J242,0)</f>
        <v>0</v>
      </c>
      <c r="BG242" s="192">
        <f>IF(N242="zákl. přenesená",J242,0)</f>
        <v>0</v>
      </c>
      <c r="BH242" s="192">
        <f>IF(N242="sníž. přenesená",J242,0)</f>
        <v>0</v>
      </c>
      <c r="BI242" s="192">
        <f>IF(N242="nulová",J242,0)</f>
        <v>0</v>
      </c>
      <c r="BJ242" s="18" t="s">
        <v>82</v>
      </c>
      <c r="BK242" s="192">
        <f>ROUND(I242*H242,2)</f>
        <v>0</v>
      </c>
      <c r="BL242" s="18" t="s">
        <v>166</v>
      </c>
      <c r="BM242" s="191" t="s">
        <v>369</v>
      </c>
    </row>
    <row r="243" spans="1:65" s="2" customFormat="1" ht="11.25">
      <c r="A243" s="35"/>
      <c r="B243" s="36"/>
      <c r="C243" s="37"/>
      <c r="D243" s="193" t="s">
        <v>168</v>
      </c>
      <c r="E243" s="37"/>
      <c r="F243" s="194" t="s">
        <v>370</v>
      </c>
      <c r="G243" s="37"/>
      <c r="H243" s="37"/>
      <c r="I243" s="195"/>
      <c r="J243" s="37"/>
      <c r="K243" s="37"/>
      <c r="L243" s="40"/>
      <c r="M243" s="196"/>
      <c r="N243" s="197"/>
      <c r="O243" s="65"/>
      <c r="P243" s="65"/>
      <c r="Q243" s="65"/>
      <c r="R243" s="65"/>
      <c r="S243" s="65"/>
      <c r="T243" s="66"/>
      <c r="U243" s="35"/>
      <c r="V243" s="35"/>
      <c r="W243" s="35"/>
      <c r="X243" s="35"/>
      <c r="Y243" s="35"/>
      <c r="Z243" s="35"/>
      <c r="AA243" s="35"/>
      <c r="AB243" s="35"/>
      <c r="AC243" s="35"/>
      <c r="AD243" s="35"/>
      <c r="AE243" s="35"/>
      <c r="AT243" s="18" t="s">
        <v>168</v>
      </c>
      <c r="AU243" s="18" t="s">
        <v>84</v>
      </c>
    </row>
    <row r="244" spans="1:65" s="13" customFormat="1" ht="11.25">
      <c r="B244" s="198"/>
      <c r="C244" s="199"/>
      <c r="D244" s="200" t="s">
        <v>170</v>
      </c>
      <c r="E244" s="201" t="s">
        <v>19</v>
      </c>
      <c r="F244" s="202" t="s">
        <v>371</v>
      </c>
      <c r="G244" s="199"/>
      <c r="H244" s="203">
        <v>216.45</v>
      </c>
      <c r="I244" s="204"/>
      <c r="J244" s="199"/>
      <c r="K244" s="199"/>
      <c r="L244" s="205"/>
      <c r="M244" s="206"/>
      <c r="N244" s="207"/>
      <c r="O244" s="207"/>
      <c r="P244" s="207"/>
      <c r="Q244" s="207"/>
      <c r="R244" s="207"/>
      <c r="S244" s="207"/>
      <c r="T244" s="208"/>
      <c r="AT244" s="209" t="s">
        <v>170</v>
      </c>
      <c r="AU244" s="209" t="s">
        <v>84</v>
      </c>
      <c r="AV244" s="13" t="s">
        <v>84</v>
      </c>
      <c r="AW244" s="13" t="s">
        <v>36</v>
      </c>
      <c r="AX244" s="13" t="s">
        <v>82</v>
      </c>
      <c r="AY244" s="209" t="s">
        <v>159</v>
      </c>
    </row>
    <row r="245" spans="1:65" s="2" customFormat="1" ht="24.2" customHeight="1">
      <c r="A245" s="35"/>
      <c r="B245" s="36"/>
      <c r="C245" s="180" t="s">
        <v>372</v>
      </c>
      <c r="D245" s="180" t="s">
        <v>161</v>
      </c>
      <c r="E245" s="181" t="s">
        <v>373</v>
      </c>
      <c r="F245" s="182" t="s">
        <v>374</v>
      </c>
      <c r="G245" s="183" t="s">
        <v>174</v>
      </c>
      <c r="H245" s="184">
        <v>24.05</v>
      </c>
      <c r="I245" s="185"/>
      <c r="J245" s="186">
        <f>ROUND(I245*H245,2)</f>
        <v>0</v>
      </c>
      <c r="K245" s="182" t="s">
        <v>165</v>
      </c>
      <c r="L245" s="40"/>
      <c r="M245" s="187" t="s">
        <v>19</v>
      </c>
      <c r="N245" s="188" t="s">
        <v>46</v>
      </c>
      <c r="O245" s="65"/>
      <c r="P245" s="189">
        <f>O245*H245</f>
        <v>0</v>
      </c>
      <c r="Q245" s="189">
        <v>0</v>
      </c>
      <c r="R245" s="189">
        <f>Q245*H245</f>
        <v>0</v>
      </c>
      <c r="S245" s="189">
        <v>0</v>
      </c>
      <c r="T245" s="190">
        <f>S245*H245</f>
        <v>0</v>
      </c>
      <c r="U245" s="35"/>
      <c r="V245" s="35"/>
      <c r="W245" s="35"/>
      <c r="X245" s="35"/>
      <c r="Y245" s="35"/>
      <c r="Z245" s="35"/>
      <c r="AA245" s="35"/>
      <c r="AB245" s="35"/>
      <c r="AC245" s="35"/>
      <c r="AD245" s="35"/>
      <c r="AE245" s="35"/>
      <c r="AR245" s="191" t="s">
        <v>166</v>
      </c>
      <c r="AT245" s="191" t="s">
        <v>161</v>
      </c>
      <c r="AU245" s="191" t="s">
        <v>84</v>
      </c>
      <c r="AY245" s="18" t="s">
        <v>159</v>
      </c>
      <c r="BE245" s="192">
        <f>IF(N245="základní",J245,0)</f>
        <v>0</v>
      </c>
      <c r="BF245" s="192">
        <f>IF(N245="snížená",J245,0)</f>
        <v>0</v>
      </c>
      <c r="BG245" s="192">
        <f>IF(N245="zákl. přenesená",J245,0)</f>
        <v>0</v>
      </c>
      <c r="BH245" s="192">
        <f>IF(N245="sníž. přenesená",J245,0)</f>
        <v>0</v>
      </c>
      <c r="BI245" s="192">
        <f>IF(N245="nulová",J245,0)</f>
        <v>0</v>
      </c>
      <c r="BJ245" s="18" t="s">
        <v>82</v>
      </c>
      <c r="BK245" s="192">
        <f>ROUND(I245*H245,2)</f>
        <v>0</v>
      </c>
      <c r="BL245" s="18" t="s">
        <v>166</v>
      </c>
      <c r="BM245" s="191" t="s">
        <v>375</v>
      </c>
    </row>
    <row r="246" spans="1:65" s="2" customFormat="1" ht="11.25">
      <c r="A246" s="35"/>
      <c r="B246" s="36"/>
      <c r="C246" s="37"/>
      <c r="D246" s="193" t="s">
        <v>168</v>
      </c>
      <c r="E246" s="37"/>
      <c r="F246" s="194" t="s">
        <v>376</v>
      </c>
      <c r="G246" s="37"/>
      <c r="H246" s="37"/>
      <c r="I246" s="195"/>
      <c r="J246" s="37"/>
      <c r="K246" s="37"/>
      <c r="L246" s="40"/>
      <c r="M246" s="196"/>
      <c r="N246" s="197"/>
      <c r="O246" s="65"/>
      <c r="P246" s="65"/>
      <c r="Q246" s="65"/>
      <c r="R246" s="65"/>
      <c r="S246" s="65"/>
      <c r="T246" s="66"/>
      <c r="U246" s="35"/>
      <c r="V246" s="35"/>
      <c r="W246" s="35"/>
      <c r="X246" s="35"/>
      <c r="Y246" s="35"/>
      <c r="Z246" s="35"/>
      <c r="AA246" s="35"/>
      <c r="AB246" s="35"/>
      <c r="AC246" s="35"/>
      <c r="AD246" s="35"/>
      <c r="AE246" s="35"/>
      <c r="AT246" s="18" t="s">
        <v>168</v>
      </c>
      <c r="AU246" s="18" t="s">
        <v>84</v>
      </c>
    </row>
    <row r="247" spans="1:65" s="12" customFormat="1" ht="22.9" customHeight="1">
      <c r="B247" s="164"/>
      <c r="C247" s="165"/>
      <c r="D247" s="166" t="s">
        <v>74</v>
      </c>
      <c r="E247" s="178" t="s">
        <v>377</v>
      </c>
      <c r="F247" s="178" t="s">
        <v>378</v>
      </c>
      <c r="G247" s="165"/>
      <c r="H247" s="165"/>
      <c r="I247" s="168"/>
      <c r="J247" s="179">
        <f>BK247</f>
        <v>0</v>
      </c>
      <c r="K247" s="165"/>
      <c r="L247" s="170"/>
      <c r="M247" s="171"/>
      <c r="N247" s="172"/>
      <c r="O247" s="172"/>
      <c r="P247" s="173">
        <f>SUM(P248:P249)</f>
        <v>0</v>
      </c>
      <c r="Q247" s="172"/>
      <c r="R247" s="173">
        <f>SUM(R248:R249)</f>
        <v>0</v>
      </c>
      <c r="S247" s="172"/>
      <c r="T247" s="174">
        <f>SUM(T248:T249)</f>
        <v>0</v>
      </c>
      <c r="AR247" s="175" t="s">
        <v>82</v>
      </c>
      <c r="AT247" s="176" t="s">
        <v>74</v>
      </c>
      <c r="AU247" s="176" t="s">
        <v>82</v>
      </c>
      <c r="AY247" s="175" t="s">
        <v>159</v>
      </c>
      <c r="BK247" s="177">
        <f>SUM(BK248:BK249)</f>
        <v>0</v>
      </c>
    </row>
    <row r="248" spans="1:65" s="2" customFormat="1" ht="33" customHeight="1">
      <c r="A248" s="35"/>
      <c r="B248" s="36"/>
      <c r="C248" s="180" t="s">
        <v>379</v>
      </c>
      <c r="D248" s="180" t="s">
        <v>161</v>
      </c>
      <c r="E248" s="181" t="s">
        <v>380</v>
      </c>
      <c r="F248" s="182" t="s">
        <v>381</v>
      </c>
      <c r="G248" s="183" t="s">
        <v>174</v>
      </c>
      <c r="H248" s="184">
        <v>6.5359999999999996</v>
      </c>
      <c r="I248" s="185"/>
      <c r="J248" s="186">
        <f>ROUND(I248*H248,2)</f>
        <v>0</v>
      </c>
      <c r="K248" s="182" t="s">
        <v>165</v>
      </c>
      <c r="L248" s="40"/>
      <c r="M248" s="187" t="s">
        <v>19</v>
      </c>
      <c r="N248" s="188" t="s">
        <v>46</v>
      </c>
      <c r="O248" s="65"/>
      <c r="P248" s="189">
        <f>O248*H248</f>
        <v>0</v>
      </c>
      <c r="Q248" s="189">
        <v>0</v>
      </c>
      <c r="R248" s="189">
        <f>Q248*H248</f>
        <v>0</v>
      </c>
      <c r="S248" s="189">
        <v>0</v>
      </c>
      <c r="T248" s="190">
        <f>S248*H248</f>
        <v>0</v>
      </c>
      <c r="U248" s="35"/>
      <c r="V248" s="35"/>
      <c r="W248" s="35"/>
      <c r="X248" s="35"/>
      <c r="Y248" s="35"/>
      <c r="Z248" s="35"/>
      <c r="AA248" s="35"/>
      <c r="AB248" s="35"/>
      <c r="AC248" s="35"/>
      <c r="AD248" s="35"/>
      <c r="AE248" s="35"/>
      <c r="AR248" s="191" t="s">
        <v>166</v>
      </c>
      <c r="AT248" s="191" t="s">
        <v>161</v>
      </c>
      <c r="AU248" s="191" t="s">
        <v>84</v>
      </c>
      <c r="AY248" s="18" t="s">
        <v>159</v>
      </c>
      <c r="BE248" s="192">
        <f>IF(N248="základní",J248,0)</f>
        <v>0</v>
      </c>
      <c r="BF248" s="192">
        <f>IF(N248="snížená",J248,0)</f>
        <v>0</v>
      </c>
      <c r="BG248" s="192">
        <f>IF(N248="zákl. přenesená",J248,0)</f>
        <v>0</v>
      </c>
      <c r="BH248" s="192">
        <f>IF(N248="sníž. přenesená",J248,0)</f>
        <v>0</v>
      </c>
      <c r="BI248" s="192">
        <f>IF(N248="nulová",J248,0)</f>
        <v>0</v>
      </c>
      <c r="BJ248" s="18" t="s">
        <v>82</v>
      </c>
      <c r="BK248" s="192">
        <f>ROUND(I248*H248,2)</f>
        <v>0</v>
      </c>
      <c r="BL248" s="18" t="s">
        <v>166</v>
      </c>
      <c r="BM248" s="191" t="s">
        <v>382</v>
      </c>
    </row>
    <row r="249" spans="1:65" s="2" customFormat="1" ht="11.25">
      <c r="A249" s="35"/>
      <c r="B249" s="36"/>
      <c r="C249" s="37"/>
      <c r="D249" s="193" t="s">
        <v>168</v>
      </c>
      <c r="E249" s="37"/>
      <c r="F249" s="194" t="s">
        <v>383</v>
      </c>
      <c r="G249" s="37"/>
      <c r="H249" s="37"/>
      <c r="I249" s="195"/>
      <c r="J249" s="37"/>
      <c r="K249" s="37"/>
      <c r="L249" s="40"/>
      <c r="M249" s="196"/>
      <c r="N249" s="197"/>
      <c r="O249" s="65"/>
      <c r="P249" s="65"/>
      <c r="Q249" s="65"/>
      <c r="R249" s="65"/>
      <c r="S249" s="65"/>
      <c r="T249" s="66"/>
      <c r="U249" s="35"/>
      <c r="V249" s="35"/>
      <c r="W249" s="35"/>
      <c r="X249" s="35"/>
      <c r="Y249" s="35"/>
      <c r="Z249" s="35"/>
      <c r="AA249" s="35"/>
      <c r="AB249" s="35"/>
      <c r="AC249" s="35"/>
      <c r="AD249" s="35"/>
      <c r="AE249" s="35"/>
      <c r="AT249" s="18" t="s">
        <v>168</v>
      </c>
      <c r="AU249" s="18" t="s">
        <v>84</v>
      </c>
    </row>
    <row r="250" spans="1:65" s="12" customFormat="1" ht="25.9" customHeight="1">
      <c r="B250" s="164"/>
      <c r="C250" s="165"/>
      <c r="D250" s="166" t="s">
        <v>74</v>
      </c>
      <c r="E250" s="167" t="s">
        <v>384</v>
      </c>
      <c r="F250" s="167" t="s">
        <v>385</v>
      </c>
      <c r="G250" s="165"/>
      <c r="H250" s="165"/>
      <c r="I250" s="168"/>
      <c r="J250" s="169">
        <f>BK250</f>
        <v>0</v>
      </c>
      <c r="K250" s="165"/>
      <c r="L250" s="170"/>
      <c r="M250" s="171"/>
      <c r="N250" s="172"/>
      <c r="O250" s="172"/>
      <c r="P250" s="173">
        <f>P251+P271+P278+P317+P347+P355+P359+P379+P418+P428</f>
        <v>0</v>
      </c>
      <c r="Q250" s="172"/>
      <c r="R250" s="173">
        <f>R251+R271+R278+R317+R347+R355+R359+R379+R418+R428</f>
        <v>7.133643740000001</v>
      </c>
      <c r="S250" s="172"/>
      <c r="T250" s="174">
        <f>T251+T271+T278+T317+T347+T355+T359+T379+T418+T428</f>
        <v>3.1300239999999997</v>
      </c>
      <c r="AR250" s="175" t="s">
        <v>84</v>
      </c>
      <c r="AT250" s="176" t="s">
        <v>74</v>
      </c>
      <c r="AU250" s="176" t="s">
        <v>75</v>
      </c>
      <c r="AY250" s="175" t="s">
        <v>159</v>
      </c>
      <c r="BK250" s="177">
        <f>BK251+BK271+BK278+BK317+BK347+BK355+BK359+BK379+BK418+BK428</f>
        <v>0</v>
      </c>
    </row>
    <row r="251" spans="1:65" s="12" customFormat="1" ht="22.9" customHeight="1">
      <c r="B251" s="164"/>
      <c r="C251" s="165"/>
      <c r="D251" s="166" t="s">
        <v>74</v>
      </c>
      <c r="E251" s="178" t="s">
        <v>386</v>
      </c>
      <c r="F251" s="178" t="s">
        <v>387</v>
      </c>
      <c r="G251" s="165"/>
      <c r="H251" s="165"/>
      <c r="I251" s="168"/>
      <c r="J251" s="179">
        <f>BK251</f>
        <v>0</v>
      </c>
      <c r="K251" s="165"/>
      <c r="L251" s="170"/>
      <c r="M251" s="171"/>
      <c r="N251" s="172"/>
      <c r="O251" s="172"/>
      <c r="P251" s="173">
        <f>SUM(P252:P270)</f>
        <v>0</v>
      </c>
      <c r="Q251" s="172"/>
      <c r="R251" s="173">
        <f>SUM(R252:R270)</f>
        <v>0.5362051000000001</v>
      </c>
      <c r="S251" s="172"/>
      <c r="T251" s="174">
        <f>SUM(T252:T270)</f>
        <v>0</v>
      </c>
      <c r="AR251" s="175" t="s">
        <v>84</v>
      </c>
      <c r="AT251" s="176" t="s">
        <v>74</v>
      </c>
      <c r="AU251" s="176" t="s">
        <v>82</v>
      </c>
      <c r="AY251" s="175" t="s">
        <v>159</v>
      </c>
      <c r="BK251" s="177">
        <f>SUM(BK252:BK270)</f>
        <v>0</v>
      </c>
    </row>
    <row r="252" spans="1:65" s="2" customFormat="1" ht="24.2" customHeight="1">
      <c r="A252" s="35"/>
      <c r="B252" s="36"/>
      <c r="C252" s="180" t="s">
        <v>388</v>
      </c>
      <c r="D252" s="180" t="s">
        <v>161</v>
      </c>
      <c r="E252" s="181" t="s">
        <v>389</v>
      </c>
      <c r="F252" s="182" t="s">
        <v>390</v>
      </c>
      <c r="G252" s="183" t="s">
        <v>107</v>
      </c>
      <c r="H252" s="184">
        <v>82.4</v>
      </c>
      <c r="I252" s="185"/>
      <c r="J252" s="186">
        <f>ROUND(I252*H252,2)</f>
        <v>0</v>
      </c>
      <c r="K252" s="182" t="s">
        <v>165</v>
      </c>
      <c r="L252" s="40"/>
      <c r="M252" s="187" t="s">
        <v>19</v>
      </c>
      <c r="N252" s="188" t="s">
        <v>46</v>
      </c>
      <c r="O252" s="65"/>
      <c r="P252" s="189">
        <f>O252*H252</f>
        <v>0</v>
      </c>
      <c r="Q252" s="189">
        <v>6.0000000000000001E-3</v>
      </c>
      <c r="R252" s="189">
        <f>Q252*H252</f>
        <v>0.49440000000000006</v>
      </c>
      <c r="S252" s="189">
        <v>0</v>
      </c>
      <c r="T252" s="190">
        <f>S252*H252</f>
        <v>0</v>
      </c>
      <c r="U252" s="35"/>
      <c r="V252" s="35"/>
      <c r="W252" s="35"/>
      <c r="X252" s="35"/>
      <c r="Y252" s="35"/>
      <c r="Z252" s="35"/>
      <c r="AA252" s="35"/>
      <c r="AB252" s="35"/>
      <c r="AC252" s="35"/>
      <c r="AD252" s="35"/>
      <c r="AE252" s="35"/>
      <c r="AR252" s="191" t="s">
        <v>275</v>
      </c>
      <c r="AT252" s="191" t="s">
        <v>161</v>
      </c>
      <c r="AU252" s="191" t="s">
        <v>84</v>
      </c>
      <c r="AY252" s="18" t="s">
        <v>159</v>
      </c>
      <c r="BE252" s="192">
        <f>IF(N252="základní",J252,0)</f>
        <v>0</v>
      </c>
      <c r="BF252" s="192">
        <f>IF(N252="snížená",J252,0)</f>
        <v>0</v>
      </c>
      <c r="BG252" s="192">
        <f>IF(N252="zákl. přenesená",J252,0)</f>
        <v>0</v>
      </c>
      <c r="BH252" s="192">
        <f>IF(N252="sníž. přenesená",J252,0)</f>
        <v>0</v>
      </c>
      <c r="BI252" s="192">
        <f>IF(N252="nulová",J252,0)</f>
        <v>0</v>
      </c>
      <c r="BJ252" s="18" t="s">
        <v>82</v>
      </c>
      <c r="BK252" s="192">
        <f>ROUND(I252*H252,2)</f>
        <v>0</v>
      </c>
      <c r="BL252" s="18" t="s">
        <v>275</v>
      </c>
      <c r="BM252" s="191" t="s">
        <v>391</v>
      </c>
    </row>
    <row r="253" spans="1:65" s="2" customFormat="1" ht="11.25">
      <c r="A253" s="35"/>
      <c r="B253" s="36"/>
      <c r="C253" s="37"/>
      <c r="D253" s="193" t="s">
        <v>168</v>
      </c>
      <c r="E253" s="37"/>
      <c r="F253" s="194" t="s">
        <v>392</v>
      </c>
      <c r="G253" s="37"/>
      <c r="H253" s="37"/>
      <c r="I253" s="195"/>
      <c r="J253" s="37"/>
      <c r="K253" s="37"/>
      <c r="L253" s="40"/>
      <c r="M253" s="196"/>
      <c r="N253" s="197"/>
      <c r="O253" s="65"/>
      <c r="P253" s="65"/>
      <c r="Q253" s="65"/>
      <c r="R253" s="65"/>
      <c r="S253" s="65"/>
      <c r="T253" s="66"/>
      <c r="U253" s="35"/>
      <c r="V253" s="35"/>
      <c r="W253" s="35"/>
      <c r="X253" s="35"/>
      <c r="Y253" s="35"/>
      <c r="Z253" s="35"/>
      <c r="AA253" s="35"/>
      <c r="AB253" s="35"/>
      <c r="AC253" s="35"/>
      <c r="AD253" s="35"/>
      <c r="AE253" s="35"/>
      <c r="AT253" s="18" t="s">
        <v>168</v>
      </c>
      <c r="AU253" s="18" t="s">
        <v>84</v>
      </c>
    </row>
    <row r="254" spans="1:65" s="13" customFormat="1" ht="11.25">
      <c r="B254" s="198"/>
      <c r="C254" s="199"/>
      <c r="D254" s="200" t="s">
        <v>170</v>
      </c>
      <c r="E254" s="201" t="s">
        <v>19</v>
      </c>
      <c r="F254" s="202" t="s">
        <v>393</v>
      </c>
      <c r="G254" s="199"/>
      <c r="H254" s="203">
        <v>82.4</v>
      </c>
      <c r="I254" s="204"/>
      <c r="J254" s="199"/>
      <c r="K254" s="199"/>
      <c r="L254" s="205"/>
      <c r="M254" s="206"/>
      <c r="N254" s="207"/>
      <c r="O254" s="207"/>
      <c r="P254" s="207"/>
      <c r="Q254" s="207"/>
      <c r="R254" s="207"/>
      <c r="S254" s="207"/>
      <c r="T254" s="208"/>
      <c r="AT254" s="209" t="s">
        <v>170</v>
      </c>
      <c r="AU254" s="209" t="s">
        <v>84</v>
      </c>
      <c r="AV254" s="13" t="s">
        <v>84</v>
      </c>
      <c r="AW254" s="13" t="s">
        <v>36</v>
      </c>
      <c r="AX254" s="13" t="s">
        <v>82</v>
      </c>
      <c r="AY254" s="209" t="s">
        <v>159</v>
      </c>
    </row>
    <row r="255" spans="1:65" s="2" customFormat="1" ht="16.5" customHeight="1">
      <c r="A255" s="35"/>
      <c r="B255" s="36"/>
      <c r="C255" s="231" t="s">
        <v>394</v>
      </c>
      <c r="D255" s="231" t="s">
        <v>259</v>
      </c>
      <c r="E255" s="232" t="s">
        <v>395</v>
      </c>
      <c r="F255" s="233" t="s">
        <v>396</v>
      </c>
      <c r="G255" s="234" t="s">
        <v>107</v>
      </c>
      <c r="H255" s="235">
        <v>84.048000000000002</v>
      </c>
      <c r="I255" s="236"/>
      <c r="J255" s="237">
        <f>ROUND(I255*H255,2)</f>
        <v>0</v>
      </c>
      <c r="K255" s="233" t="s">
        <v>165</v>
      </c>
      <c r="L255" s="238"/>
      <c r="M255" s="239" t="s">
        <v>19</v>
      </c>
      <c r="N255" s="240" t="s">
        <v>46</v>
      </c>
      <c r="O255" s="65"/>
      <c r="P255" s="189">
        <f>O255*H255</f>
        <v>0</v>
      </c>
      <c r="Q255" s="189">
        <v>4.4999999999999999E-4</v>
      </c>
      <c r="R255" s="189">
        <f>Q255*H255</f>
        <v>3.7821599999999997E-2</v>
      </c>
      <c r="S255" s="189">
        <v>0</v>
      </c>
      <c r="T255" s="190">
        <f>S255*H255</f>
        <v>0</v>
      </c>
      <c r="U255" s="35"/>
      <c r="V255" s="35"/>
      <c r="W255" s="35"/>
      <c r="X255" s="35"/>
      <c r="Y255" s="35"/>
      <c r="Z255" s="35"/>
      <c r="AA255" s="35"/>
      <c r="AB255" s="35"/>
      <c r="AC255" s="35"/>
      <c r="AD255" s="35"/>
      <c r="AE255" s="35"/>
      <c r="AR255" s="191" t="s">
        <v>388</v>
      </c>
      <c r="AT255" s="191" t="s">
        <v>259</v>
      </c>
      <c r="AU255" s="191" t="s">
        <v>84</v>
      </c>
      <c r="AY255" s="18" t="s">
        <v>159</v>
      </c>
      <c r="BE255" s="192">
        <f>IF(N255="základní",J255,0)</f>
        <v>0</v>
      </c>
      <c r="BF255" s="192">
        <f>IF(N255="snížená",J255,0)</f>
        <v>0</v>
      </c>
      <c r="BG255" s="192">
        <f>IF(N255="zákl. přenesená",J255,0)</f>
        <v>0</v>
      </c>
      <c r="BH255" s="192">
        <f>IF(N255="sníž. přenesená",J255,0)</f>
        <v>0</v>
      </c>
      <c r="BI255" s="192">
        <f>IF(N255="nulová",J255,0)</f>
        <v>0</v>
      </c>
      <c r="BJ255" s="18" t="s">
        <v>82</v>
      </c>
      <c r="BK255" s="192">
        <f>ROUND(I255*H255,2)</f>
        <v>0</v>
      </c>
      <c r="BL255" s="18" t="s">
        <v>275</v>
      </c>
      <c r="BM255" s="191" t="s">
        <v>397</v>
      </c>
    </row>
    <row r="256" spans="1:65" s="13" customFormat="1" ht="11.25">
      <c r="B256" s="198"/>
      <c r="C256" s="199"/>
      <c r="D256" s="200" t="s">
        <v>170</v>
      </c>
      <c r="E256" s="201" t="s">
        <v>19</v>
      </c>
      <c r="F256" s="202" t="s">
        <v>398</v>
      </c>
      <c r="G256" s="199"/>
      <c r="H256" s="203">
        <v>84.048000000000002</v>
      </c>
      <c r="I256" s="204"/>
      <c r="J256" s="199"/>
      <c r="K256" s="199"/>
      <c r="L256" s="205"/>
      <c r="M256" s="206"/>
      <c r="N256" s="207"/>
      <c r="O256" s="207"/>
      <c r="P256" s="207"/>
      <c r="Q256" s="207"/>
      <c r="R256" s="207"/>
      <c r="S256" s="207"/>
      <c r="T256" s="208"/>
      <c r="AT256" s="209" t="s">
        <v>170</v>
      </c>
      <c r="AU256" s="209" t="s">
        <v>84</v>
      </c>
      <c r="AV256" s="13" t="s">
        <v>84</v>
      </c>
      <c r="AW256" s="13" t="s">
        <v>36</v>
      </c>
      <c r="AX256" s="13" t="s">
        <v>82</v>
      </c>
      <c r="AY256" s="209" t="s">
        <v>159</v>
      </c>
    </row>
    <row r="257" spans="1:65" s="2" customFormat="1" ht="16.5" customHeight="1">
      <c r="A257" s="35"/>
      <c r="B257" s="36"/>
      <c r="C257" s="180" t="s">
        <v>399</v>
      </c>
      <c r="D257" s="180" t="s">
        <v>161</v>
      </c>
      <c r="E257" s="181" t="s">
        <v>400</v>
      </c>
      <c r="F257" s="182" t="s">
        <v>401</v>
      </c>
      <c r="G257" s="183" t="s">
        <v>198</v>
      </c>
      <c r="H257" s="184">
        <v>79.67</v>
      </c>
      <c r="I257" s="185"/>
      <c r="J257" s="186">
        <f>ROUND(I257*H257,2)</f>
        <v>0</v>
      </c>
      <c r="K257" s="182" t="s">
        <v>165</v>
      </c>
      <c r="L257" s="40"/>
      <c r="M257" s="187" t="s">
        <v>19</v>
      </c>
      <c r="N257" s="188" t="s">
        <v>46</v>
      </c>
      <c r="O257" s="65"/>
      <c r="P257" s="189">
        <f>O257*H257</f>
        <v>0</v>
      </c>
      <c r="Q257" s="189">
        <v>0</v>
      </c>
      <c r="R257" s="189">
        <f>Q257*H257</f>
        <v>0</v>
      </c>
      <c r="S257" s="189">
        <v>0</v>
      </c>
      <c r="T257" s="190">
        <f>S257*H257</f>
        <v>0</v>
      </c>
      <c r="U257" s="35"/>
      <c r="V257" s="35"/>
      <c r="W257" s="35"/>
      <c r="X257" s="35"/>
      <c r="Y257" s="35"/>
      <c r="Z257" s="35"/>
      <c r="AA257" s="35"/>
      <c r="AB257" s="35"/>
      <c r="AC257" s="35"/>
      <c r="AD257" s="35"/>
      <c r="AE257" s="35"/>
      <c r="AR257" s="191" t="s">
        <v>275</v>
      </c>
      <c r="AT257" s="191" t="s">
        <v>161</v>
      </c>
      <c r="AU257" s="191" t="s">
        <v>84</v>
      </c>
      <c r="AY257" s="18" t="s">
        <v>159</v>
      </c>
      <c r="BE257" s="192">
        <f>IF(N257="základní",J257,0)</f>
        <v>0</v>
      </c>
      <c r="BF257" s="192">
        <f>IF(N257="snížená",J257,0)</f>
        <v>0</v>
      </c>
      <c r="BG257" s="192">
        <f>IF(N257="zákl. přenesená",J257,0)</f>
        <v>0</v>
      </c>
      <c r="BH257" s="192">
        <f>IF(N257="sníž. přenesená",J257,0)</f>
        <v>0</v>
      </c>
      <c r="BI257" s="192">
        <f>IF(N257="nulová",J257,0)</f>
        <v>0</v>
      </c>
      <c r="BJ257" s="18" t="s">
        <v>82</v>
      </c>
      <c r="BK257" s="192">
        <f>ROUND(I257*H257,2)</f>
        <v>0</v>
      </c>
      <c r="BL257" s="18" t="s">
        <v>275</v>
      </c>
      <c r="BM257" s="191" t="s">
        <v>402</v>
      </c>
    </row>
    <row r="258" spans="1:65" s="2" customFormat="1" ht="11.25">
      <c r="A258" s="35"/>
      <c r="B258" s="36"/>
      <c r="C258" s="37"/>
      <c r="D258" s="193" t="s">
        <v>168</v>
      </c>
      <c r="E258" s="37"/>
      <c r="F258" s="194" t="s">
        <v>403</v>
      </c>
      <c r="G258" s="37"/>
      <c r="H258" s="37"/>
      <c r="I258" s="195"/>
      <c r="J258" s="37"/>
      <c r="K258" s="37"/>
      <c r="L258" s="40"/>
      <c r="M258" s="196"/>
      <c r="N258" s="197"/>
      <c r="O258" s="65"/>
      <c r="P258" s="65"/>
      <c r="Q258" s="65"/>
      <c r="R258" s="65"/>
      <c r="S258" s="65"/>
      <c r="T258" s="66"/>
      <c r="U258" s="35"/>
      <c r="V258" s="35"/>
      <c r="W258" s="35"/>
      <c r="X258" s="35"/>
      <c r="Y258" s="35"/>
      <c r="Z258" s="35"/>
      <c r="AA258" s="35"/>
      <c r="AB258" s="35"/>
      <c r="AC258" s="35"/>
      <c r="AD258" s="35"/>
      <c r="AE258" s="35"/>
      <c r="AT258" s="18" t="s">
        <v>168</v>
      </c>
      <c r="AU258" s="18" t="s">
        <v>84</v>
      </c>
    </row>
    <row r="259" spans="1:65" s="13" customFormat="1" ht="11.25">
      <c r="B259" s="198"/>
      <c r="C259" s="199"/>
      <c r="D259" s="200" t="s">
        <v>170</v>
      </c>
      <c r="E259" s="201" t="s">
        <v>19</v>
      </c>
      <c r="F259" s="202" t="s">
        <v>404</v>
      </c>
      <c r="G259" s="199"/>
      <c r="H259" s="203">
        <v>6.82</v>
      </c>
      <c r="I259" s="204"/>
      <c r="J259" s="199"/>
      <c r="K259" s="199"/>
      <c r="L259" s="205"/>
      <c r="M259" s="206"/>
      <c r="N259" s="207"/>
      <c r="O259" s="207"/>
      <c r="P259" s="207"/>
      <c r="Q259" s="207"/>
      <c r="R259" s="207"/>
      <c r="S259" s="207"/>
      <c r="T259" s="208"/>
      <c r="AT259" s="209" t="s">
        <v>170</v>
      </c>
      <c r="AU259" s="209" t="s">
        <v>84</v>
      </c>
      <c r="AV259" s="13" t="s">
        <v>84</v>
      </c>
      <c r="AW259" s="13" t="s">
        <v>36</v>
      </c>
      <c r="AX259" s="13" t="s">
        <v>75</v>
      </c>
      <c r="AY259" s="209" t="s">
        <v>159</v>
      </c>
    </row>
    <row r="260" spans="1:65" s="13" customFormat="1" ht="11.25">
      <c r="B260" s="198"/>
      <c r="C260" s="199"/>
      <c r="D260" s="200" t="s">
        <v>170</v>
      </c>
      <c r="E260" s="201" t="s">
        <v>19</v>
      </c>
      <c r="F260" s="202" t="s">
        <v>405</v>
      </c>
      <c r="G260" s="199"/>
      <c r="H260" s="203">
        <v>6.49</v>
      </c>
      <c r="I260" s="204"/>
      <c r="J260" s="199"/>
      <c r="K260" s="199"/>
      <c r="L260" s="205"/>
      <c r="M260" s="206"/>
      <c r="N260" s="207"/>
      <c r="O260" s="207"/>
      <c r="P260" s="207"/>
      <c r="Q260" s="207"/>
      <c r="R260" s="207"/>
      <c r="S260" s="207"/>
      <c r="T260" s="208"/>
      <c r="AT260" s="209" t="s">
        <v>170</v>
      </c>
      <c r="AU260" s="209" t="s">
        <v>84</v>
      </c>
      <c r="AV260" s="13" t="s">
        <v>84</v>
      </c>
      <c r="AW260" s="13" t="s">
        <v>36</v>
      </c>
      <c r="AX260" s="13" t="s">
        <v>75</v>
      </c>
      <c r="AY260" s="209" t="s">
        <v>159</v>
      </c>
    </row>
    <row r="261" spans="1:65" s="13" customFormat="1" ht="11.25">
      <c r="B261" s="198"/>
      <c r="C261" s="199"/>
      <c r="D261" s="200" t="s">
        <v>170</v>
      </c>
      <c r="E261" s="201" t="s">
        <v>19</v>
      </c>
      <c r="F261" s="202" t="s">
        <v>406</v>
      </c>
      <c r="G261" s="199"/>
      <c r="H261" s="203">
        <v>12.67</v>
      </c>
      <c r="I261" s="204"/>
      <c r="J261" s="199"/>
      <c r="K261" s="199"/>
      <c r="L261" s="205"/>
      <c r="M261" s="206"/>
      <c r="N261" s="207"/>
      <c r="O261" s="207"/>
      <c r="P261" s="207"/>
      <c r="Q261" s="207"/>
      <c r="R261" s="207"/>
      <c r="S261" s="207"/>
      <c r="T261" s="208"/>
      <c r="AT261" s="209" t="s">
        <v>170</v>
      </c>
      <c r="AU261" s="209" t="s">
        <v>84</v>
      </c>
      <c r="AV261" s="13" t="s">
        <v>84</v>
      </c>
      <c r="AW261" s="13" t="s">
        <v>36</v>
      </c>
      <c r="AX261" s="13" t="s">
        <v>75</v>
      </c>
      <c r="AY261" s="209" t="s">
        <v>159</v>
      </c>
    </row>
    <row r="262" spans="1:65" s="13" customFormat="1" ht="11.25">
      <c r="B262" s="198"/>
      <c r="C262" s="199"/>
      <c r="D262" s="200" t="s">
        <v>170</v>
      </c>
      <c r="E262" s="201" t="s">
        <v>19</v>
      </c>
      <c r="F262" s="202" t="s">
        <v>407</v>
      </c>
      <c r="G262" s="199"/>
      <c r="H262" s="203">
        <v>20.43</v>
      </c>
      <c r="I262" s="204"/>
      <c r="J262" s="199"/>
      <c r="K262" s="199"/>
      <c r="L262" s="205"/>
      <c r="M262" s="206"/>
      <c r="N262" s="207"/>
      <c r="O262" s="207"/>
      <c r="P262" s="207"/>
      <c r="Q262" s="207"/>
      <c r="R262" s="207"/>
      <c r="S262" s="207"/>
      <c r="T262" s="208"/>
      <c r="AT262" s="209" t="s">
        <v>170</v>
      </c>
      <c r="AU262" s="209" t="s">
        <v>84</v>
      </c>
      <c r="AV262" s="13" t="s">
        <v>84</v>
      </c>
      <c r="AW262" s="13" t="s">
        <v>36</v>
      </c>
      <c r="AX262" s="13" t="s">
        <v>75</v>
      </c>
      <c r="AY262" s="209" t="s">
        <v>159</v>
      </c>
    </row>
    <row r="263" spans="1:65" s="13" customFormat="1" ht="11.25">
      <c r="B263" s="198"/>
      <c r="C263" s="199"/>
      <c r="D263" s="200" t="s">
        <v>170</v>
      </c>
      <c r="E263" s="201" t="s">
        <v>19</v>
      </c>
      <c r="F263" s="202" t="s">
        <v>408</v>
      </c>
      <c r="G263" s="199"/>
      <c r="H263" s="203">
        <v>15.4</v>
      </c>
      <c r="I263" s="204"/>
      <c r="J263" s="199"/>
      <c r="K263" s="199"/>
      <c r="L263" s="205"/>
      <c r="M263" s="206"/>
      <c r="N263" s="207"/>
      <c r="O263" s="207"/>
      <c r="P263" s="207"/>
      <c r="Q263" s="207"/>
      <c r="R263" s="207"/>
      <c r="S263" s="207"/>
      <c r="T263" s="208"/>
      <c r="AT263" s="209" t="s">
        <v>170</v>
      </c>
      <c r="AU263" s="209" t="s">
        <v>84</v>
      </c>
      <c r="AV263" s="13" t="s">
        <v>84</v>
      </c>
      <c r="AW263" s="13" t="s">
        <v>36</v>
      </c>
      <c r="AX263" s="13" t="s">
        <v>75</v>
      </c>
      <c r="AY263" s="209" t="s">
        <v>159</v>
      </c>
    </row>
    <row r="264" spans="1:65" s="13" customFormat="1" ht="11.25">
      <c r="B264" s="198"/>
      <c r="C264" s="199"/>
      <c r="D264" s="200" t="s">
        <v>170</v>
      </c>
      <c r="E264" s="201" t="s">
        <v>19</v>
      </c>
      <c r="F264" s="202" t="s">
        <v>409</v>
      </c>
      <c r="G264" s="199"/>
      <c r="H264" s="203">
        <v>17.86</v>
      </c>
      <c r="I264" s="204"/>
      <c r="J264" s="199"/>
      <c r="K264" s="199"/>
      <c r="L264" s="205"/>
      <c r="M264" s="206"/>
      <c r="N264" s="207"/>
      <c r="O264" s="207"/>
      <c r="P264" s="207"/>
      <c r="Q264" s="207"/>
      <c r="R264" s="207"/>
      <c r="S264" s="207"/>
      <c r="T264" s="208"/>
      <c r="AT264" s="209" t="s">
        <v>170</v>
      </c>
      <c r="AU264" s="209" t="s">
        <v>84</v>
      </c>
      <c r="AV264" s="13" t="s">
        <v>84</v>
      </c>
      <c r="AW264" s="13" t="s">
        <v>36</v>
      </c>
      <c r="AX264" s="13" t="s">
        <v>75</v>
      </c>
      <c r="AY264" s="209" t="s">
        <v>159</v>
      </c>
    </row>
    <row r="265" spans="1:65" s="14" customFormat="1" ht="11.25">
      <c r="B265" s="210"/>
      <c r="C265" s="211"/>
      <c r="D265" s="200" t="s">
        <v>170</v>
      </c>
      <c r="E265" s="212" t="s">
        <v>19</v>
      </c>
      <c r="F265" s="213" t="s">
        <v>195</v>
      </c>
      <c r="G265" s="211"/>
      <c r="H265" s="214">
        <v>79.669999999999987</v>
      </c>
      <c r="I265" s="215"/>
      <c r="J265" s="211"/>
      <c r="K265" s="211"/>
      <c r="L265" s="216"/>
      <c r="M265" s="217"/>
      <c r="N265" s="218"/>
      <c r="O265" s="218"/>
      <c r="P265" s="218"/>
      <c r="Q265" s="218"/>
      <c r="R265" s="218"/>
      <c r="S265" s="218"/>
      <c r="T265" s="219"/>
      <c r="AT265" s="220" t="s">
        <v>170</v>
      </c>
      <c r="AU265" s="220" t="s">
        <v>84</v>
      </c>
      <c r="AV265" s="14" t="s">
        <v>166</v>
      </c>
      <c r="AW265" s="14" t="s">
        <v>36</v>
      </c>
      <c r="AX265" s="14" t="s">
        <v>82</v>
      </c>
      <c r="AY265" s="220" t="s">
        <v>159</v>
      </c>
    </row>
    <row r="266" spans="1:65" s="2" customFormat="1" ht="16.5" customHeight="1">
      <c r="A266" s="35"/>
      <c r="B266" s="36"/>
      <c r="C266" s="231" t="s">
        <v>410</v>
      </c>
      <c r="D266" s="231" t="s">
        <v>259</v>
      </c>
      <c r="E266" s="232" t="s">
        <v>411</v>
      </c>
      <c r="F266" s="233" t="s">
        <v>412</v>
      </c>
      <c r="G266" s="234" t="s">
        <v>198</v>
      </c>
      <c r="H266" s="235">
        <v>79.67</v>
      </c>
      <c r="I266" s="236"/>
      <c r="J266" s="237">
        <f>ROUND(I266*H266,2)</f>
        <v>0</v>
      </c>
      <c r="K266" s="233" t="s">
        <v>165</v>
      </c>
      <c r="L266" s="238"/>
      <c r="M266" s="239" t="s">
        <v>19</v>
      </c>
      <c r="N266" s="240" t="s">
        <v>46</v>
      </c>
      <c r="O266" s="65"/>
      <c r="P266" s="189">
        <f>O266*H266</f>
        <v>0</v>
      </c>
      <c r="Q266" s="189">
        <v>5.0000000000000002E-5</v>
      </c>
      <c r="R266" s="189">
        <f>Q266*H266</f>
        <v>3.9835000000000001E-3</v>
      </c>
      <c r="S266" s="189">
        <v>0</v>
      </c>
      <c r="T266" s="190">
        <f>S266*H266</f>
        <v>0</v>
      </c>
      <c r="U266" s="35"/>
      <c r="V266" s="35"/>
      <c r="W266" s="35"/>
      <c r="X266" s="35"/>
      <c r="Y266" s="35"/>
      <c r="Z266" s="35"/>
      <c r="AA266" s="35"/>
      <c r="AB266" s="35"/>
      <c r="AC266" s="35"/>
      <c r="AD266" s="35"/>
      <c r="AE266" s="35"/>
      <c r="AR266" s="191" t="s">
        <v>388</v>
      </c>
      <c r="AT266" s="191" t="s">
        <v>259</v>
      </c>
      <c r="AU266" s="191" t="s">
        <v>84</v>
      </c>
      <c r="AY266" s="18" t="s">
        <v>159</v>
      </c>
      <c r="BE266" s="192">
        <f>IF(N266="základní",J266,0)</f>
        <v>0</v>
      </c>
      <c r="BF266" s="192">
        <f>IF(N266="snížená",J266,0)</f>
        <v>0</v>
      </c>
      <c r="BG266" s="192">
        <f>IF(N266="zákl. přenesená",J266,0)</f>
        <v>0</v>
      </c>
      <c r="BH266" s="192">
        <f>IF(N266="sníž. přenesená",J266,0)</f>
        <v>0</v>
      </c>
      <c r="BI266" s="192">
        <f>IF(N266="nulová",J266,0)</f>
        <v>0</v>
      </c>
      <c r="BJ266" s="18" t="s">
        <v>82</v>
      </c>
      <c r="BK266" s="192">
        <f>ROUND(I266*H266,2)</f>
        <v>0</v>
      </c>
      <c r="BL266" s="18" t="s">
        <v>275</v>
      </c>
      <c r="BM266" s="191" t="s">
        <v>413</v>
      </c>
    </row>
    <row r="267" spans="1:65" s="2" customFormat="1" ht="24.2" customHeight="1">
      <c r="A267" s="35"/>
      <c r="B267" s="36"/>
      <c r="C267" s="180" t="s">
        <v>414</v>
      </c>
      <c r="D267" s="180" t="s">
        <v>161</v>
      </c>
      <c r="E267" s="181" t="s">
        <v>415</v>
      </c>
      <c r="F267" s="182" t="s">
        <v>416</v>
      </c>
      <c r="G267" s="183" t="s">
        <v>174</v>
      </c>
      <c r="H267" s="184">
        <v>0.53600000000000003</v>
      </c>
      <c r="I267" s="185"/>
      <c r="J267" s="186">
        <f>ROUND(I267*H267,2)</f>
        <v>0</v>
      </c>
      <c r="K267" s="182" t="s">
        <v>165</v>
      </c>
      <c r="L267" s="40"/>
      <c r="M267" s="187" t="s">
        <v>19</v>
      </c>
      <c r="N267" s="188" t="s">
        <v>46</v>
      </c>
      <c r="O267" s="65"/>
      <c r="P267" s="189">
        <f>O267*H267</f>
        <v>0</v>
      </c>
      <c r="Q267" s="189">
        <v>0</v>
      </c>
      <c r="R267" s="189">
        <f>Q267*H267</f>
        <v>0</v>
      </c>
      <c r="S267" s="189">
        <v>0</v>
      </c>
      <c r="T267" s="190">
        <f>S267*H267</f>
        <v>0</v>
      </c>
      <c r="U267" s="35"/>
      <c r="V267" s="35"/>
      <c r="W267" s="35"/>
      <c r="X267" s="35"/>
      <c r="Y267" s="35"/>
      <c r="Z267" s="35"/>
      <c r="AA267" s="35"/>
      <c r="AB267" s="35"/>
      <c r="AC267" s="35"/>
      <c r="AD267" s="35"/>
      <c r="AE267" s="35"/>
      <c r="AR267" s="191" t="s">
        <v>275</v>
      </c>
      <c r="AT267" s="191" t="s">
        <v>161</v>
      </c>
      <c r="AU267" s="191" t="s">
        <v>84</v>
      </c>
      <c r="AY267" s="18" t="s">
        <v>159</v>
      </c>
      <c r="BE267" s="192">
        <f>IF(N267="základní",J267,0)</f>
        <v>0</v>
      </c>
      <c r="BF267" s="192">
        <f>IF(N267="snížená",J267,0)</f>
        <v>0</v>
      </c>
      <c r="BG267" s="192">
        <f>IF(N267="zákl. přenesená",J267,0)</f>
        <v>0</v>
      </c>
      <c r="BH267" s="192">
        <f>IF(N267="sníž. přenesená",J267,0)</f>
        <v>0</v>
      </c>
      <c r="BI267" s="192">
        <f>IF(N267="nulová",J267,0)</f>
        <v>0</v>
      </c>
      <c r="BJ267" s="18" t="s">
        <v>82</v>
      </c>
      <c r="BK267" s="192">
        <f>ROUND(I267*H267,2)</f>
        <v>0</v>
      </c>
      <c r="BL267" s="18" t="s">
        <v>275</v>
      </c>
      <c r="BM267" s="191" t="s">
        <v>417</v>
      </c>
    </row>
    <row r="268" spans="1:65" s="2" customFormat="1" ht="11.25">
      <c r="A268" s="35"/>
      <c r="B268" s="36"/>
      <c r="C268" s="37"/>
      <c r="D268" s="193" t="s">
        <v>168</v>
      </c>
      <c r="E268" s="37"/>
      <c r="F268" s="194" t="s">
        <v>418</v>
      </c>
      <c r="G268" s="37"/>
      <c r="H268" s="37"/>
      <c r="I268" s="195"/>
      <c r="J268" s="37"/>
      <c r="K268" s="37"/>
      <c r="L268" s="40"/>
      <c r="M268" s="196"/>
      <c r="N268" s="197"/>
      <c r="O268" s="65"/>
      <c r="P268" s="65"/>
      <c r="Q268" s="65"/>
      <c r="R268" s="65"/>
      <c r="S268" s="65"/>
      <c r="T268" s="66"/>
      <c r="U268" s="35"/>
      <c r="V268" s="35"/>
      <c r="W268" s="35"/>
      <c r="X268" s="35"/>
      <c r="Y268" s="35"/>
      <c r="Z268" s="35"/>
      <c r="AA268" s="35"/>
      <c r="AB268" s="35"/>
      <c r="AC268" s="35"/>
      <c r="AD268" s="35"/>
      <c r="AE268" s="35"/>
      <c r="AT268" s="18" t="s">
        <v>168</v>
      </c>
      <c r="AU268" s="18" t="s">
        <v>84</v>
      </c>
    </row>
    <row r="269" spans="1:65" s="2" customFormat="1" ht="24.2" customHeight="1">
      <c r="A269" s="35"/>
      <c r="B269" s="36"/>
      <c r="C269" s="180" t="s">
        <v>419</v>
      </c>
      <c r="D269" s="180" t="s">
        <v>161</v>
      </c>
      <c r="E269" s="181" t="s">
        <v>420</v>
      </c>
      <c r="F269" s="182" t="s">
        <v>421</v>
      </c>
      <c r="G269" s="183" t="s">
        <v>174</v>
      </c>
      <c r="H269" s="184">
        <v>0.53600000000000003</v>
      </c>
      <c r="I269" s="185"/>
      <c r="J269" s="186">
        <f>ROUND(I269*H269,2)</f>
        <v>0</v>
      </c>
      <c r="K269" s="182" t="s">
        <v>165</v>
      </c>
      <c r="L269" s="40"/>
      <c r="M269" s="187" t="s">
        <v>19</v>
      </c>
      <c r="N269" s="188" t="s">
        <v>46</v>
      </c>
      <c r="O269" s="65"/>
      <c r="P269" s="189">
        <f>O269*H269</f>
        <v>0</v>
      </c>
      <c r="Q269" s="189">
        <v>0</v>
      </c>
      <c r="R269" s="189">
        <f>Q269*H269</f>
        <v>0</v>
      </c>
      <c r="S269" s="189">
        <v>0</v>
      </c>
      <c r="T269" s="190">
        <f>S269*H269</f>
        <v>0</v>
      </c>
      <c r="U269" s="35"/>
      <c r="V269" s="35"/>
      <c r="W269" s="35"/>
      <c r="X269" s="35"/>
      <c r="Y269" s="35"/>
      <c r="Z269" s="35"/>
      <c r="AA269" s="35"/>
      <c r="AB269" s="35"/>
      <c r="AC269" s="35"/>
      <c r="AD269" s="35"/>
      <c r="AE269" s="35"/>
      <c r="AR269" s="191" t="s">
        <v>275</v>
      </c>
      <c r="AT269" s="191" t="s">
        <v>161</v>
      </c>
      <c r="AU269" s="191" t="s">
        <v>84</v>
      </c>
      <c r="AY269" s="18" t="s">
        <v>159</v>
      </c>
      <c r="BE269" s="192">
        <f>IF(N269="základní",J269,0)</f>
        <v>0</v>
      </c>
      <c r="BF269" s="192">
        <f>IF(N269="snížená",J269,0)</f>
        <v>0</v>
      </c>
      <c r="BG269" s="192">
        <f>IF(N269="zákl. přenesená",J269,0)</f>
        <v>0</v>
      </c>
      <c r="BH269" s="192">
        <f>IF(N269="sníž. přenesená",J269,0)</f>
        <v>0</v>
      </c>
      <c r="BI269" s="192">
        <f>IF(N269="nulová",J269,0)</f>
        <v>0</v>
      </c>
      <c r="BJ269" s="18" t="s">
        <v>82</v>
      </c>
      <c r="BK269" s="192">
        <f>ROUND(I269*H269,2)</f>
        <v>0</v>
      </c>
      <c r="BL269" s="18" t="s">
        <v>275</v>
      </c>
      <c r="BM269" s="191" t="s">
        <v>422</v>
      </c>
    </row>
    <row r="270" spans="1:65" s="2" customFormat="1" ht="11.25">
      <c r="A270" s="35"/>
      <c r="B270" s="36"/>
      <c r="C270" s="37"/>
      <c r="D270" s="193" t="s">
        <v>168</v>
      </c>
      <c r="E270" s="37"/>
      <c r="F270" s="194" t="s">
        <v>423</v>
      </c>
      <c r="G270" s="37"/>
      <c r="H270" s="37"/>
      <c r="I270" s="195"/>
      <c r="J270" s="37"/>
      <c r="K270" s="37"/>
      <c r="L270" s="40"/>
      <c r="M270" s="196"/>
      <c r="N270" s="197"/>
      <c r="O270" s="65"/>
      <c r="P270" s="65"/>
      <c r="Q270" s="65"/>
      <c r="R270" s="65"/>
      <c r="S270" s="65"/>
      <c r="T270" s="66"/>
      <c r="U270" s="35"/>
      <c r="V270" s="35"/>
      <c r="W270" s="35"/>
      <c r="X270" s="35"/>
      <c r="Y270" s="35"/>
      <c r="Z270" s="35"/>
      <c r="AA270" s="35"/>
      <c r="AB270" s="35"/>
      <c r="AC270" s="35"/>
      <c r="AD270" s="35"/>
      <c r="AE270" s="35"/>
      <c r="AT270" s="18" t="s">
        <v>168</v>
      </c>
      <c r="AU270" s="18" t="s">
        <v>84</v>
      </c>
    </row>
    <row r="271" spans="1:65" s="12" customFormat="1" ht="22.9" customHeight="1">
      <c r="B271" s="164"/>
      <c r="C271" s="165"/>
      <c r="D271" s="166" t="s">
        <v>74</v>
      </c>
      <c r="E271" s="178" t="s">
        <v>424</v>
      </c>
      <c r="F271" s="178" t="s">
        <v>425</v>
      </c>
      <c r="G271" s="165"/>
      <c r="H271" s="165"/>
      <c r="I271" s="168"/>
      <c r="J271" s="179">
        <f>BK271</f>
        <v>0</v>
      </c>
      <c r="K271" s="165"/>
      <c r="L271" s="170"/>
      <c r="M271" s="171"/>
      <c r="N271" s="172"/>
      <c r="O271" s="172"/>
      <c r="P271" s="173">
        <f>SUM(P272:P277)</f>
        <v>0</v>
      </c>
      <c r="Q271" s="172"/>
      <c r="R271" s="173">
        <f>SUM(R272:R277)</f>
        <v>0</v>
      </c>
      <c r="S271" s="172"/>
      <c r="T271" s="174">
        <f>SUM(T272:T277)</f>
        <v>2.1400239999999999</v>
      </c>
      <c r="AR271" s="175" t="s">
        <v>84</v>
      </c>
      <c r="AT271" s="176" t="s">
        <v>74</v>
      </c>
      <c r="AU271" s="176" t="s">
        <v>82</v>
      </c>
      <c r="AY271" s="175" t="s">
        <v>159</v>
      </c>
      <c r="BK271" s="177">
        <f>SUM(BK272:BK277)</f>
        <v>0</v>
      </c>
    </row>
    <row r="272" spans="1:65" s="2" customFormat="1" ht="16.5" customHeight="1">
      <c r="A272" s="35"/>
      <c r="B272" s="36"/>
      <c r="C272" s="180" t="s">
        <v>426</v>
      </c>
      <c r="D272" s="180" t="s">
        <v>161</v>
      </c>
      <c r="E272" s="181" t="s">
        <v>427</v>
      </c>
      <c r="F272" s="182" t="s">
        <v>428</v>
      </c>
      <c r="G272" s="183" t="s">
        <v>107</v>
      </c>
      <c r="H272" s="184">
        <v>13.492000000000001</v>
      </c>
      <c r="I272" s="185"/>
      <c r="J272" s="186">
        <f>ROUND(I272*H272,2)</f>
        <v>0</v>
      </c>
      <c r="K272" s="182" t="s">
        <v>165</v>
      </c>
      <c r="L272" s="40"/>
      <c r="M272" s="187" t="s">
        <v>19</v>
      </c>
      <c r="N272" s="188" t="s">
        <v>46</v>
      </c>
      <c r="O272" s="65"/>
      <c r="P272" s="189">
        <f>O272*H272</f>
        <v>0</v>
      </c>
      <c r="Q272" s="189">
        <v>0</v>
      </c>
      <c r="R272" s="189">
        <f>Q272*H272</f>
        <v>0</v>
      </c>
      <c r="S272" s="189">
        <v>2.1999999999999999E-2</v>
      </c>
      <c r="T272" s="190">
        <f>S272*H272</f>
        <v>0.29682399999999998</v>
      </c>
      <c r="U272" s="35"/>
      <c r="V272" s="35"/>
      <c r="W272" s="35"/>
      <c r="X272" s="35"/>
      <c r="Y272" s="35"/>
      <c r="Z272" s="35"/>
      <c r="AA272" s="35"/>
      <c r="AB272" s="35"/>
      <c r="AC272" s="35"/>
      <c r="AD272" s="35"/>
      <c r="AE272" s="35"/>
      <c r="AR272" s="191" t="s">
        <v>275</v>
      </c>
      <c r="AT272" s="191" t="s">
        <v>161</v>
      </c>
      <c r="AU272" s="191" t="s">
        <v>84</v>
      </c>
      <c r="AY272" s="18" t="s">
        <v>159</v>
      </c>
      <c r="BE272" s="192">
        <f>IF(N272="základní",J272,0)</f>
        <v>0</v>
      </c>
      <c r="BF272" s="192">
        <f>IF(N272="snížená",J272,0)</f>
        <v>0</v>
      </c>
      <c r="BG272" s="192">
        <f>IF(N272="zákl. přenesená",J272,0)</f>
        <v>0</v>
      </c>
      <c r="BH272" s="192">
        <f>IF(N272="sníž. přenesená",J272,0)</f>
        <v>0</v>
      </c>
      <c r="BI272" s="192">
        <f>IF(N272="nulová",J272,0)</f>
        <v>0</v>
      </c>
      <c r="BJ272" s="18" t="s">
        <v>82</v>
      </c>
      <c r="BK272" s="192">
        <f>ROUND(I272*H272,2)</f>
        <v>0</v>
      </c>
      <c r="BL272" s="18" t="s">
        <v>275</v>
      </c>
      <c r="BM272" s="191" t="s">
        <v>429</v>
      </c>
    </row>
    <row r="273" spans="1:65" s="2" customFormat="1" ht="11.25">
      <c r="A273" s="35"/>
      <c r="B273" s="36"/>
      <c r="C273" s="37"/>
      <c r="D273" s="193" t="s">
        <v>168</v>
      </c>
      <c r="E273" s="37"/>
      <c r="F273" s="194" t="s">
        <v>430</v>
      </c>
      <c r="G273" s="37"/>
      <c r="H273" s="37"/>
      <c r="I273" s="195"/>
      <c r="J273" s="37"/>
      <c r="K273" s="37"/>
      <c r="L273" s="40"/>
      <c r="M273" s="196"/>
      <c r="N273" s="197"/>
      <c r="O273" s="65"/>
      <c r="P273" s="65"/>
      <c r="Q273" s="65"/>
      <c r="R273" s="65"/>
      <c r="S273" s="65"/>
      <c r="T273" s="66"/>
      <c r="U273" s="35"/>
      <c r="V273" s="35"/>
      <c r="W273" s="35"/>
      <c r="X273" s="35"/>
      <c r="Y273" s="35"/>
      <c r="Z273" s="35"/>
      <c r="AA273" s="35"/>
      <c r="AB273" s="35"/>
      <c r="AC273" s="35"/>
      <c r="AD273" s="35"/>
      <c r="AE273" s="35"/>
      <c r="AT273" s="18" t="s">
        <v>168</v>
      </c>
      <c r="AU273" s="18" t="s">
        <v>84</v>
      </c>
    </row>
    <row r="274" spans="1:65" s="13" customFormat="1" ht="11.25">
      <c r="B274" s="198"/>
      <c r="C274" s="199"/>
      <c r="D274" s="200" t="s">
        <v>170</v>
      </c>
      <c r="E274" s="201" t="s">
        <v>19</v>
      </c>
      <c r="F274" s="202" t="s">
        <v>431</v>
      </c>
      <c r="G274" s="199"/>
      <c r="H274" s="203">
        <v>13.492000000000001</v>
      </c>
      <c r="I274" s="204"/>
      <c r="J274" s="199"/>
      <c r="K274" s="199"/>
      <c r="L274" s="205"/>
      <c r="M274" s="206"/>
      <c r="N274" s="207"/>
      <c r="O274" s="207"/>
      <c r="P274" s="207"/>
      <c r="Q274" s="207"/>
      <c r="R274" s="207"/>
      <c r="S274" s="207"/>
      <c r="T274" s="208"/>
      <c r="AT274" s="209" t="s">
        <v>170</v>
      </c>
      <c r="AU274" s="209" t="s">
        <v>84</v>
      </c>
      <c r="AV274" s="13" t="s">
        <v>84</v>
      </c>
      <c r="AW274" s="13" t="s">
        <v>36</v>
      </c>
      <c r="AX274" s="13" t="s">
        <v>82</v>
      </c>
      <c r="AY274" s="209" t="s">
        <v>159</v>
      </c>
    </row>
    <row r="275" spans="1:65" s="2" customFormat="1" ht="21.75" customHeight="1">
      <c r="A275" s="35"/>
      <c r="B275" s="36"/>
      <c r="C275" s="180" t="s">
        <v>432</v>
      </c>
      <c r="D275" s="180" t="s">
        <v>161</v>
      </c>
      <c r="E275" s="181" t="s">
        <v>433</v>
      </c>
      <c r="F275" s="182" t="s">
        <v>434</v>
      </c>
      <c r="G275" s="183" t="s">
        <v>107</v>
      </c>
      <c r="H275" s="184">
        <v>46.08</v>
      </c>
      <c r="I275" s="185"/>
      <c r="J275" s="186">
        <f>ROUND(I275*H275,2)</f>
        <v>0</v>
      </c>
      <c r="K275" s="182" t="s">
        <v>165</v>
      </c>
      <c r="L275" s="40"/>
      <c r="M275" s="187" t="s">
        <v>19</v>
      </c>
      <c r="N275" s="188" t="s">
        <v>46</v>
      </c>
      <c r="O275" s="65"/>
      <c r="P275" s="189">
        <f>O275*H275</f>
        <v>0</v>
      </c>
      <c r="Q275" s="189">
        <v>0</v>
      </c>
      <c r="R275" s="189">
        <f>Q275*H275</f>
        <v>0</v>
      </c>
      <c r="S275" s="189">
        <v>0.04</v>
      </c>
      <c r="T275" s="190">
        <f>S275*H275</f>
        <v>1.8431999999999999</v>
      </c>
      <c r="U275" s="35"/>
      <c r="V275" s="35"/>
      <c r="W275" s="35"/>
      <c r="X275" s="35"/>
      <c r="Y275" s="35"/>
      <c r="Z275" s="35"/>
      <c r="AA275" s="35"/>
      <c r="AB275" s="35"/>
      <c r="AC275" s="35"/>
      <c r="AD275" s="35"/>
      <c r="AE275" s="35"/>
      <c r="AR275" s="191" t="s">
        <v>275</v>
      </c>
      <c r="AT275" s="191" t="s">
        <v>161</v>
      </c>
      <c r="AU275" s="191" t="s">
        <v>84</v>
      </c>
      <c r="AY275" s="18" t="s">
        <v>159</v>
      </c>
      <c r="BE275" s="192">
        <f>IF(N275="základní",J275,0)</f>
        <v>0</v>
      </c>
      <c r="BF275" s="192">
        <f>IF(N275="snížená",J275,0)</f>
        <v>0</v>
      </c>
      <c r="BG275" s="192">
        <f>IF(N275="zákl. přenesená",J275,0)</f>
        <v>0</v>
      </c>
      <c r="BH275" s="192">
        <f>IF(N275="sníž. přenesená",J275,0)</f>
        <v>0</v>
      </c>
      <c r="BI275" s="192">
        <f>IF(N275="nulová",J275,0)</f>
        <v>0</v>
      </c>
      <c r="BJ275" s="18" t="s">
        <v>82</v>
      </c>
      <c r="BK275" s="192">
        <f>ROUND(I275*H275,2)</f>
        <v>0</v>
      </c>
      <c r="BL275" s="18" t="s">
        <v>275</v>
      </c>
      <c r="BM275" s="191" t="s">
        <v>435</v>
      </c>
    </row>
    <row r="276" spans="1:65" s="2" customFormat="1" ht="11.25">
      <c r="A276" s="35"/>
      <c r="B276" s="36"/>
      <c r="C276" s="37"/>
      <c r="D276" s="193" t="s">
        <v>168</v>
      </c>
      <c r="E276" s="37"/>
      <c r="F276" s="194" t="s">
        <v>436</v>
      </c>
      <c r="G276" s="37"/>
      <c r="H276" s="37"/>
      <c r="I276" s="195"/>
      <c r="J276" s="37"/>
      <c r="K276" s="37"/>
      <c r="L276" s="40"/>
      <c r="M276" s="196"/>
      <c r="N276" s="197"/>
      <c r="O276" s="65"/>
      <c r="P276" s="65"/>
      <c r="Q276" s="65"/>
      <c r="R276" s="65"/>
      <c r="S276" s="65"/>
      <c r="T276" s="66"/>
      <c r="U276" s="35"/>
      <c r="V276" s="35"/>
      <c r="W276" s="35"/>
      <c r="X276" s="35"/>
      <c r="Y276" s="35"/>
      <c r="Z276" s="35"/>
      <c r="AA276" s="35"/>
      <c r="AB276" s="35"/>
      <c r="AC276" s="35"/>
      <c r="AD276" s="35"/>
      <c r="AE276" s="35"/>
      <c r="AT276" s="18" t="s">
        <v>168</v>
      </c>
      <c r="AU276" s="18" t="s">
        <v>84</v>
      </c>
    </row>
    <row r="277" spans="1:65" s="13" customFormat="1" ht="11.25">
      <c r="B277" s="198"/>
      <c r="C277" s="199"/>
      <c r="D277" s="200" t="s">
        <v>170</v>
      </c>
      <c r="E277" s="201" t="s">
        <v>19</v>
      </c>
      <c r="F277" s="202" t="s">
        <v>285</v>
      </c>
      <c r="G277" s="199"/>
      <c r="H277" s="203">
        <v>46.08</v>
      </c>
      <c r="I277" s="204"/>
      <c r="J277" s="199"/>
      <c r="K277" s="199"/>
      <c r="L277" s="205"/>
      <c r="M277" s="206"/>
      <c r="N277" s="207"/>
      <c r="O277" s="207"/>
      <c r="P277" s="207"/>
      <c r="Q277" s="207"/>
      <c r="R277" s="207"/>
      <c r="S277" s="207"/>
      <c r="T277" s="208"/>
      <c r="AT277" s="209" t="s">
        <v>170</v>
      </c>
      <c r="AU277" s="209" t="s">
        <v>84</v>
      </c>
      <c r="AV277" s="13" t="s">
        <v>84</v>
      </c>
      <c r="AW277" s="13" t="s">
        <v>36</v>
      </c>
      <c r="AX277" s="13" t="s">
        <v>82</v>
      </c>
      <c r="AY277" s="209" t="s">
        <v>159</v>
      </c>
    </row>
    <row r="278" spans="1:65" s="12" customFormat="1" ht="22.9" customHeight="1">
      <c r="B278" s="164"/>
      <c r="C278" s="165"/>
      <c r="D278" s="166" t="s">
        <v>74</v>
      </c>
      <c r="E278" s="178" t="s">
        <v>437</v>
      </c>
      <c r="F278" s="178" t="s">
        <v>438</v>
      </c>
      <c r="G278" s="165"/>
      <c r="H278" s="165"/>
      <c r="I278" s="168"/>
      <c r="J278" s="179">
        <f>BK278</f>
        <v>0</v>
      </c>
      <c r="K278" s="165"/>
      <c r="L278" s="170"/>
      <c r="M278" s="171"/>
      <c r="N278" s="172"/>
      <c r="O278" s="172"/>
      <c r="P278" s="173">
        <f>SUM(P279:P316)</f>
        <v>0</v>
      </c>
      <c r="Q278" s="172"/>
      <c r="R278" s="173">
        <f>SUM(R279:R316)</f>
        <v>5.4072845100000011</v>
      </c>
      <c r="S278" s="172"/>
      <c r="T278" s="174">
        <f>SUM(T279:T316)</f>
        <v>0</v>
      </c>
      <c r="AR278" s="175" t="s">
        <v>84</v>
      </c>
      <c r="AT278" s="176" t="s">
        <v>74</v>
      </c>
      <c r="AU278" s="176" t="s">
        <v>82</v>
      </c>
      <c r="AY278" s="175" t="s">
        <v>159</v>
      </c>
      <c r="BK278" s="177">
        <f>SUM(BK279:BK316)</f>
        <v>0</v>
      </c>
    </row>
    <row r="279" spans="1:65" s="2" customFormat="1" ht="24.2" customHeight="1">
      <c r="A279" s="35"/>
      <c r="B279" s="36"/>
      <c r="C279" s="180" t="s">
        <v>439</v>
      </c>
      <c r="D279" s="180" t="s">
        <v>161</v>
      </c>
      <c r="E279" s="181" t="s">
        <v>440</v>
      </c>
      <c r="F279" s="182" t="s">
        <v>441</v>
      </c>
      <c r="G279" s="183" t="s">
        <v>107</v>
      </c>
      <c r="H279" s="184">
        <v>76.400000000000006</v>
      </c>
      <c r="I279" s="185"/>
      <c r="J279" s="186">
        <f>ROUND(I279*H279,2)</f>
        <v>0</v>
      </c>
      <c r="K279" s="182" t="s">
        <v>165</v>
      </c>
      <c r="L279" s="40"/>
      <c r="M279" s="187" t="s">
        <v>19</v>
      </c>
      <c r="N279" s="188" t="s">
        <v>46</v>
      </c>
      <c r="O279" s="65"/>
      <c r="P279" s="189">
        <f>O279*H279</f>
        <v>0</v>
      </c>
      <c r="Q279" s="189">
        <v>2.1870000000000001E-2</v>
      </c>
      <c r="R279" s="189">
        <f>Q279*H279</f>
        <v>1.6708680000000002</v>
      </c>
      <c r="S279" s="189">
        <v>0</v>
      </c>
      <c r="T279" s="190">
        <f>S279*H279</f>
        <v>0</v>
      </c>
      <c r="U279" s="35"/>
      <c r="V279" s="35"/>
      <c r="W279" s="35"/>
      <c r="X279" s="35"/>
      <c r="Y279" s="35"/>
      <c r="Z279" s="35"/>
      <c r="AA279" s="35"/>
      <c r="AB279" s="35"/>
      <c r="AC279" s="35"/>
      <c r="AD279" s="35"/>
      <c r="AE279" s="35"/>
      <c r="AR279" s="191" t="s">
        <v>275</v>
      </c>
      <c r="AT279" s="191" t="s">
        <v>161</v>
      </c>
      <c r="AU279" s="191" t="s">
        <v>84</v>
      </c>
      <c r="AY279" s="18" t="s">
        <v>159</v>
      </c>
      <c r="BE279" s="192">
        <f>IF(N279="základní",J279,0)</f>
        <v>0</v>
      </c>
      <c r="BF279" s="192">
        <f>IF(N279="snížená",J279,0)</f>
        <v>0</v>
      </c>
      <c r="BG279" s="192">
        <f>IF(N279="zákl. přenesená",J279,0)</f>
        <v>0</v>
      </c>
      <c r="BH279" s="192">
        <f>IF(N279="sníž. přenesená",J279,0)</f>
        <v>0</v>
      </c>
      <c r="BI279" s="192">
        <f>IF(N279="nulová",J279,0)</f>
        <v>0</v>
      </c>
      <c r="BJ279" s="18" t="s">
        <v>82</v>
      </c>
      <c r="BK279" s="192">
        <f>ROUND(I279*H279,2)</f>
        <v>0</v>
      </c>
      <c r="BL279" s="18" t="s">
        <v>275</v>
      </c>
      <c r="BM279" s="191" t="s">
        <v>442</v>
      </c>
    </row>
    <row r="280" spans="1:65" s="2" customFormat="1" ht="11.25">
      <c r="A280" s="35"/>
      <c r="B280" s="36"/>
      <c r="C280" s="37"/>
      <c r="D280" s="193" t="s">
        <v>168</v>
      </c>
      <c r="E280" s="37"/>
      <c r="F280" s="194" t="s">
        <v>443</v>
      </c>
      <c r="G280" s="37"/>
      <c r="H280" s="37"/>
      <c r="I280" s="195"/>
      <c r="J280" s="37"/>
      <c r="K280" s="37"/>
      <c r="L280" s="40"/>
      <c r="M280" s="196"/>
      <c r="N280" s="197"/>
      <c r="O280" s="65"/>
      <c r="P280" s="65"/>
      <c r="Q280" s="65"/>
      <c r="R280" s="65"/>
      <c r="S280" s="65"/>
      <c r="T280" s="66"/>
      <c r="U280" s="35"/>
      <c r="V280" s="35"/>
      <c r="W280" s="35"/>
      <c r="X280" s="35"/>
      <c r="Y280" s="35"/>
      <c r="Z280" s="35"/>
      <c r="AA280" s="35"/>
      <c r="AB280" s="35"/>
      <c r="AC280" s="35"/>
      <c r="AD280" s="35"/>
      <c r="AE280" s="35"/>
      <c r="AT280" s="18" t="s">
        <v>168</v>
      </c>
      <c r="AU280" s="18" t="s">
        <v>84</v>
      </c>
    </row>
    <row r="281" spans="1:65" s="13" customFormat="1" ht="11.25">
      <c r="B281" s="198"/>
      <c r="C281" s="199"/>
      <c r="D281" s="200" t="s">
        <v>170</v>
      </c>
      <c r="E281" s="201" t="s">
        <v>19</v>
      </c>
      <c r="F281" s="202" t="s">
        <v>444</v>
      </c>
      <c r="G281" s="199"/>
      <c r="H281" s="203">
        <v>76.400000000000006</v>
      </c>
      <c r="I281" s="204"/>
      <c r="J281" s="199"/>
      <c r="K281" s="199"/>
      <c r="L281" s="205"/>
      <c r="M281" s="206"/>
      <c r="N281" s="207"/>
      <c r="O281" s="207"/>
      <c r="P281" s="207"/>
      <c r="Q281" s="207"/>
      <c r="R281" s="207"/>
      <c r="S281" s="207"/>
      <c r="T281" s="208"/>
      <c r="AT281" s="209" t="s">
        <v>170</v>
      </c>
      <c r="AU281" s="209" t="s">
        <v>84</v>
      </c>
      <c r="AV281" s="13" t="s">
        <v>84</v>
      </c>
      <c r="AW281" s="13" t="s">
        <v>36</v>
      </c>
      <c r="AX281" s="13" t="s">
        <v>82</v>
      </c>
      <c r="AY281" s="209" t="s">
        <v>159</v>
      </c>
    </row>
    <row r="282" spans="1:65" s="2" customFormat="1" ht="24.2" customHeight="1">
      <c r="A282" s="35"/>
      <c r="B282" s="36"/>
      <c r="C282" s="180" t="s">
        <v>445</v>
      </c>
      <c r="D282" s="180" t="s">
        <v>161</v>
      </c>
      <c r="E282" s="181" t="s">
        <v>446</v>
      </c>
      <c r="F282" s="182" t="s">
        <v>447</v>
      </c>
      <c r="G282" s="183" t="s">
        <v>107</v>
      </c>
      <c r="H282" s="184">
        <v>6</v>
      </c>
      <c r="I282" s="185"/>
      <c r="J282" s="186">
        <f>ROUND(I282*H282,2)</f>
        <v>0</v>
      </c>
      <c r="K282" s="182" t="s">
        <v>165</v>
      </c>
      <c r="L282" s="40"/>
      <c r="M282" s="187" t="s">
        <v>19</v>
      </c>
      <c r="N282" s="188" t="s">
        <v>46</v>
      </c>
      <c r="O282" s="65"/>
      <c r="P282" s="189">
        <f>O282*H282</f>
        <v>0</v>
      </c>
      <c r="Q282" s="189">
        <v>2.2599999999999999E-2</v>
      </c>
      <c r="R282" s="189">
        <f>Q282*H282</f>
        <v>0.1356</v>
      </c>
      <c r="S282" s="189">
        <v>0</v>
      </c>
      <c r="T282" s="190">
        <f>S282*H282</f>
        <v>0</v>
      </c>
      <c r="U282" s="35"/>
      <c r="V282" s="35"/>
      <c r="W282" s="35"/>
      <c r="X282" s="35"/>
      <c r="Y282" s="35"/>
      <c r="Z282" s="35"/>
      <c r="AA282" s="35"/>
      <c r="AB282" s="35"/>
      <c r="AC282" s="35"/>
      <c r="AD282" s="35"/>
      <c r="AE282" s="35"/>
      <c r="AR282" s="191" t="s">
        <v>275</v>
      </c>
      <c r="AT282" s="191" t="s">
        <v>161</v>
      </c>
      <c r="AU282" s="191" t="s">
        <v>84</v>
      </c>
      <c r="AY282" s="18" t="s">
        <v>159</v>
      </c>
      <c r="BE282" s="192">
        <f>IF(N282="základní",J282,0)</f>
        <v>0</v>
      </c>
      <c r="BF282" s="192">
        <f>IF(N282="snížená",J282,0)</f>
        <v>0</v>
      </c>
      <c r="BG282" s="192">
        <f>IF(N282="zákl. přenesená",J282,0)</f>
        <v>0</v>
      </c>
      <c r="BH282" s="192">
        <f>IF(N282="sníž. přenesená",J282,0)</f>
        <v>0</v>
      </c>
      <c r="BI282" s="192">
        <f>IF(N282="nulová",J282,0)</f>
        <v>0</v>
      </c>
      <c r="BJ282" s="18" t="s">
        <v>82</v>
      </c>
      <c r="BK282" s="192">
        <f>ROUND(I282*H282,2)</f>
        <v>0</v>
      </c>
      <c r="BL282" s="18" t="s">
        <v>275</v>
      </c>
      <c r="BM282" s="191" t="s">
        <v>448</v>
      </c>
    </row>
    <row r="283" spans="1:65" s="2" customFormat="1" ht="11.25">
      <c r="A283" s="35"/>
      <c r="B283" s="36"/>
      <c r="C283" s="37"/>
      <c r="D283" s="193" t="s">
        <v>168</v>
      </c>
      <c r="E283" s="37"/>
      <c r="F283" s="194" t="s">
        <v>449</v>
      </c>
      <c r="G283" s="37"/>
      <c r="H283" s="37"/>
      <c r="I283" s="195"/>
      <c r="J283" s="37"/>
      <c r="K283" s="37"/>
      <c r="L283" s="40"/>
      <c r="M283" s="196"/>
      <c r="N283" s="197"/>
      <c r="O283" s="65"/>
      <c r="P283" s="65"/>
      <c r="Q283" s="65"/>
      <c r="R283" s="65"/>
      <c r="S283" s="65"/>
      <c r="T283" s="66"/>
      <c r="U283" s="35"/>
      <c r="V283" s="35"/>
      <c r="W283" s="35"/>
      <c r="X283" s="35"/>
      <c r="Y283" s="35"/>
      <c r="Z283" s="35"/>
      <c r="AA283" s="35"/>
      <c r="AB283" s="35"/>
      <c r="AC283" s="35"/>
      <c r="AD283" s="35"/>
      <c r="AE283" s="35"/>
      <c r="AT283" s="18" t="s">
        <v>168</v>
      </c>
      <c r="AU283" s="18" t="s">
        <v>84</v>
      </c>
    </row>
    <row r="284" spans="1:65" s="13" customFormat="1" ht="11.25">
      <c r="B284" s="198"/>
      <c r="C284" s="199"/>
      <c r="D284" s="200" t="s">
        <v>170</v>
      </c>
      <c r="E284" s="201" t="s">
        <v>19</v>
      </c>
      <c r="F284" s="202" t="s">
        <v>450</v>
      </c>
      <c r="G284" s="199"/>
      <c r="H284" s="203">
        <v>6</v>
      </c>
      <c r="I284" s="204"/>
      <c r="J284" s="199"/>
      <c r="K284" s="199"/>
      <c r="L284" s="205"/>
      <c r="M284" s="206"/>
      <c r="N284" s="207"/>
      <c r="O284" s="207"/>
      <c r="P284" s="207"/>
      <c r="Q284" s="207"/>
      <c r="R284" s="207"/>
      <c r="S284" s="207"/>
      <c r="T284" s="208"/>
      <c r="AT284" s="209" t="s">
        <v>170</v>
      </c>
      <c r="AU284" s="209" t="s">
        <v>84</v>
      </c>
      <c r="AV284" s="13" t="s">
        <v>84</v>
      </c>
      <c r="AW284" s="13" t="s">
        <v>36</v>
      </c>
      <c r="AX284" s="13" t="s">
        <v>82</v>
      </c>
      <c r="AY284" s="209" t="s">
        <v>159</v>
      </c>
    </row>
    <row r="285" spans="1:65" s="2" customFormat="1" ht="24.2" customHeight="1">
      <c r="A285" s="35"/>
      <c r="B285" s="36"/>
      <c r="C285" s="180" t="s">
        <v>451</v>
      </c>
      <c r="D285" s="180" t="s">
        <v>161</v>
      </c>
      <c r="E285" s="181" t="s">
        <v>452</v>
      </c>
      <c r="F285" s="182" t="s">
        <v>453</v>
      </c>
      <c r="G285" s="183" t="s">
        <v>107</v>
      </c>
      <c r="H285" s="184">
        <v>6</v>
      </c>
      <c r="I285" s="185"/>
      <c r="J285" s="186">
        <f>ROUND(I285*H285,2)</f>
        <v>0</v>
      </c>
      <c r="K285" s="182" t="s">
        <v>165</v>
      </c>
      <c r="L285" s="40"/>
      <c r="M285" s="187" t="s">
        <v>19</v>
      </c>
      <c r="N285" s="188" t="s">
        <v>46</v>
      </c>
      <c r="O285" s="65"/>
      <c r="P285" s="189">
        <f>O285*H285</f>
        <v>0</v>
      </c>
      <c r="Q285" s="189">
        <v>0</v>
      </c>
      <c r="R285" s="189">
        <f>Q285*H285</f>
        <v>0</v>
      </c>
      <c r="S285" s="189">
        <v>0</v>
      </c>
      <c r="T285" s="190">
        <f>S285*H285</f>
        <v>0</v>
      </c>
      <c r="U285" s="35"/>
      <c r="V285" s="35"/>
      <c r="W285" s="35"/>
      <c r="X285" s="35"/>
      <c r="Y285" s="35"/>
      <c r="Z285" s="35"/>
      <c r="AA285" s="35"/>
      <c r="AB285" s="35"/>
      <c r="AC285" s="35"/>
      <c r="AD285" s="35"/>
      <c r="AE285" s="35"/>
      <c r="AR285" s="191" t="s">
        <v>275</v>
      </c>
      <c r="AT285" s="191" t="s">
        <v>161</v>
      </c>
      <c r="AU285" s="191" t="s">
        <v>84</v>
      </c>
      <c r="AY285" s="18" t="s">
        <v>159</v>
      </c>
      <c r="BE285" s="192">
        <f>IF(N285="základní",J285,0)</f>
        <v>0</v>
      </c>
      <c r="BF285" s="192">
        <f>IF(N285="snížená",J285,0)</f>
        <v>0</v>
      </c>
      <c r="BG285" s="192">
        <f>IF(N285="zákl. přenesená",J285,0)</f>
        <v>0</v>
      </c>
      <c r="BH285" s="192">
        <f>IF(N285="sníž. přenesená",J285,0)</f>
        <v>0</v>
      </c>
      <c r="BI285" s="192">
        <f>IF(N285="nulová",J285,0)</f>
        <v>0</v>
      </c>
      <c r="BJ285" s="18" t="s">
        <v>82</v>
      </c>
      <c r="BK285" s="192">
        <f>ROUND(I285*H285,2)</f>
        <v>0</v>
      </c>
      <c r="BL285" s="18" t="s">
        <v>275</v>
      </c>
      <c r="BM285" s="191" t="s">
        <v>454</v>
      </c>
    </row>
    <row r="286" spans="1:65" s="2" customFormat="1" ht="11.25">
      <c r="A286" s="35"/>
      <c r="B286" s="36"/>
      <c r="C286" s="37"/>
      <c r="D286" s="193" t="s">
        <v>168</v>
      </c>
      <c r="E286" s="37"/>
      <c r="F286" s="194" t="s">
        <v>455</v>
      </c>
      <c r="G286" s="37"/>
      <c r="H286" s="37"/>
      <c r="I286" s="195"/>
      <c r="J286" s="37"/>
      <c r="K286" s="37"/>
      <c r="L286" s="40"/>
      <c r="M286" s="196"/>
      <c r="N286" s="197"/>
      <c r="O286" s="65"/>
      <c r="P286" s="65"/>
      <c r="Q286" s="65"/>
      <c r="R286" s="65"/>
      <c r="S286" s="65"/>
      <c r="T286" s="66"/>
      <c r="U286" s="35"/>
      <c r="V286" s="35"/>
      <c r="W286" s="35"/>
      <c r="X286" s="35"/>
      <c r="Y286" s="35"/>
      <c r="Z286" s="35"/>
      <c r="AA286" s="35"/>
      <c r="AB286" s="35"/>
      <c r="AC286" s="35"/>
      <c r="AD286" s="35"/>
      <c r="AE286" s="35"/>
      <c r="AT286" s="18" t="s">
        <v>168</v>
      </c>
      <c r="AU286" s="18" t="s">
        <v>84</v>
      </c>
    </row>
    <row r="287" spans="1:65" s="2" customFormat="1" ht="16.5" customHeight="1">
      <c r="A287" s="35"/>
      <c r="B287" s="36"/>
      <c r="C287" s="231" t="s">
        <v>456</v>
      </c>
      <c r="D287" s="231" t="s">
        <v>259</v>
      </c>
      <c r="E287" s="232" t="s">
        <v>457</v>
      </c>
      <c r="F287" s="233" t="s">
        <v>458</v>
      </c>
      <c r="G287" s="234" t="s">
        <v>107</v>
      </c>
      <c r="H287" s="235">
        <v>6.7409999999999997</v>
      </c>
      <c r="I287" s="236"/>
      <c r="J287" s="237">
        <f>ROUND(I287*H287,2)</f>
        <v>0</v>
      </c>
      <c r="K287" s="233" t="s">
        <v>165</v>
      </c>
      <c r="L287" s="238"/>
      <c r="M287" s="239" t="s">
        <v>19</v>
      </c>
      <c r="N287" s="240" t="s">
        <v>46</v>
      </c>
      <c r="O287" s="65"/>
      <c r="P287" s="189">
        <f>O287*H287</f>
        <v>0</v>
      </c>
      <c r="Q287" s="189">
        <v>1.1E-4</v>
      </c>
      <c r="R287" s="189">
        <f>Q287*H287</f>
        <v>7.4151000000000002E-4</v>
      </c>
      <c r="S287" s="189">
        <v>0</v>
      </c>
      <c r="T287" s="190">
        <f>S287*H287</f>
        <v>0</v>
      </c>
      <c r="U287" s="35"/>
      <c r="V287" s="35"/>
      <c r="W287" s="35"/>
      <c r="X287" s="35"/>
      <c r="Y287" s="35"/>
      <c r="Z287" s="35"/>
      <c r="AA287" s="35"/>
      <c r="AB287" s="35"/>
      <c r="AC287" s="35"/>
      <c r="AD287" s="35"/>
      <c r="AE287" s="35"/>
      <c r="AR287" s="191" t="s">
        <v>388</v>
      </c>
      <c r="AT287" s="191" t="s">
        <v>259</v>
      </c>
      <c r="AU287" s="191" t="s">
        <v>84</v>
      </c>
      <c r="AY287" s="18" t="s">
        <v>159</v>
      </c>
      <c r="BE287" s="192">
        <f>IF(N287="základní",J287,0)</f>
        <v>0</v>
      </c>
      <c r="BF287" s="192">
        <f>IF(N287="snížená",J287,0)</f>
        <v>0</v>
      </c>
      <c r="BG287" s="192">
        <f>IF(N287="zákl. přenesená",J287,0)</f>
        <v>0</v>
      </c>
      <c r="BH287" s="192">
        <f>IF(N287="sníž. přenesená",J287,0)</f>
        <v>0</v>
      </c>
      <c r="BI287" s="192">
        <f>IF(N287="nulová",J287,0)</f>
        <v>0</v>
      </c>
      <c r="BJ287" s="18" t="s">
        <v>82</v>
      </c>
      <c r="BK287" s="192">
        <f>ROUND(I287*H287,2)</f>
        <v>0</v>
      </c>
      <c r="BL287" s="18" t="s">
        <v>275</v>
      </c>
      <c r="BM287" s="191" t="s">
        <v>459</v>
      </c>
    </row>
    <row r="288" spans="1:65" s="13" customFormat="1" ht="11.25">
      <c r="B288" s="198"/>
      <c r="C288" s="199"/>
      <c r="D288" s="200" t="s">
        <v>170</v>
      </c>
      <c r="E288" s="201" t="s">
        <v>19</v>
      </c>
      <c r="F288" s="202" t="s">
        <v>460</v>
      </c>
      <c r="G288" s="199"/>
      <c r="H288" s="203">
        <v>6.7409999999999997</v>
      </c>
      <c r="I288" s="204"/>
      <c r="J288" s="199"/>
      <c r="K288" s="199"/>
      <c r="L288" s="205"/>
      <c r="M288" s="206"/>
      <c r="N288" s="207"/>
      <c r="O288" s="207"/>
      <c r="P288" s="207"/>
      <c r="Q288" s="207"/>
      <c r="R288" s="207"/>
      <c r="S288" s="207"/>
      <c r="T288" s="208"/>
      <c r="AT288" s="209" t="s">
        <v>170</v>
      </c>
      <c r="AU288" s="209" t="s">
        <v>84</v>
      </c>
      <c r="AV288" s="13" t="s">
        <v>84</v>
      </c>
      <c r="AW288" s="13" t="s">
        <v>36</v>
      </c>
      <c r="AX288" s="13" t="s">
        <v>82</v>
      </c>
      <c r="AY288" s="209" t="s">
        <v>159</v>
      </c>
    </row>
    <row r="289" spans="1:65" s="2" customFormat="1" ht="24.2" customHeight="1">
      <c r="A289" s="35"/>
      <c r="B289" s="36"/>
      <c r="C289" s="180" t="s">
        <v>461</v>
      </c>
      <c r="D289" s="180" t="s">
        <v>161</v>
      </c>
      <c r="E289" s="181" t="s">
        <v>462</v>
      </c>
      <c r="F289" s="182" t="s">
        <v>463</v>
      </c>
      <c r="G289" s="183" t="s">
        <v>107</v>
      </c>
      <c r="H289" s="184">
        <v>76.400000000000006</v>
      </c>
      <c r="I289" s="185"/>
      <c r="J289" s="186">
        <f>ROUND(I289*H289,2)</f>
        <v>0</v>
      </c>
      <c r="K289" s="182" t="s">
        <v>165</v>
      </c>
      <c r="L289" s="40"/>
      <c r="M289" s="187" t="s">
        <v>19</v>
      </c>
      <c r="N289" s="188" t="s">
        <v>46</v>
      </c>
      <c r="O289" s="65"/>
      <c r="P289" s="189">
        <f>O289*H289</f>
        <v>0</v>
      </c>
      <c r="Q289" s="189">
        <v>2.6499999999999999E-2</v>
      </c>
      <c r="R289" s="189">
        <f>Q289*H289</f>
        <v>2.0246</v>
      </c>
      <c r="S289" s="189">
        <v>0</v>
      </c>
      <c r="T289" s="190">
        <f>S289*H289</f>
        <v>0</v>
      </c>
      <c r="U289" s="35"/>
      <c r="V289" s="35"/>
      <c r="W289" s="35"/>
      <c r="X289" s="35"/>
      <c r="Y289" s="35"/>
      <c r="Z289" s="35"/>
      <c r="AA289" s="35"/>
      <c r="AB289" s="35"/>
      <c r="AC289" s="35"/>
      <c r="AD289" s="35"/>
      <c r="AE289" s="35"/>
      <c r="AR289" s="191" t="s">
        <v>275</v>
      </c>
      <c r="AT289" s="191" t="s">
        <v>161</v>
      </c>
      <c r="AU289" s="191" t="s">
        <v>84</v>
      </c>
      <c r="AY289" s="18" t="s">
        <v>159</v>
      </c>
      <c r="BE289" s="192">
        <f>IF(N289="základní",J289,0)</f>
        <v>0</v>
      </c>
      <c r="BF289" s="192">
        <f>IF(N289="snížená",J289,0)</f>
        <v>0</v>
      </c>
      <c r="BG289" s="192">
        <f>IF(N289="zákl. přenesená",J289,0)</f>
        <v>0</v>
      </c>
      <c r="BH289" s="192">
        <f>IF(N289="sníž. přenesená",J289,0)</f>
        <v>0</v>
      </c>
      <c r="BI289" s="192">
        <f>IF(N289="nulová",J289,0)</f>
        <v>0</v>
      </c>
      <c r="BJ289" s="18" t="s">
        <v>82</v>
      </c>
      <c r="BK289" s="192">
        <f>ROUND(I289*H289,2)</f>
        <v>0</v>
      </c>
      <c r="BL289" s="18" t="s">
        <v>275</v>
      </c>
      <c r="BM289" s="191" t="s">
        <v>464</v>
      </c>
    </row>
    <row r="290" spans="1:65" s="2" customFormat="1" ht="11.25">
      <c r="A290" s="35"/>
      <c r="B290" s="36"/>
      <c r="C290" s="37"/>
      <c r="D290" s="193" t="s">
        <v>168</v>
      </c>
      <c r="E290" s="37"/>
      <c r="F290" s="194" t="s">
        <v>465</v>
      </c>
      <c r="G290" s="37"/>
      <c r="H290" s="37"/>
      <c r="I290" s="195"/>
      <c r="J290" s="37"/>
      <c r="K290" s="37"/>
      <c r="L290" s="40"/>
      <c r="M290" s="196"/>
      <c r="N290" s="197"/>
      <c r="O290" s="65"/>
      <c r="P290" s="65"/>
      <c r="Q290" s="65"/>
      <c r="R290" s="65"/>
      <c r="S290" s="65"/>
      <c r="T290" s="66"/>
      <c r="U290" s="35"/>
      <c r="V290" s="35"/>
      <c r="W290" s="35"/>
      <c r="X290" s="35"/>
      <c r="Y290" s="35"/>
      <c r="Z290" s="35"/>
      <c r="AA290" s="35"/>
      <c r="AB290" s="35"/>
      <c r="AC290" s="35"/>
      <c r="AD290" s="35"/>
      <c r="AE290" s="35"/>
      <c r="AT290" s="18" t="s">
        <v>168</v>
      </c>
      <c r="AU290" s="18" t="s">
        <v>84</v>
      </c>
    </row>
    <row r="291" spans="1:65" s="13" customFormat="1" ht="11.25">
      <c r="B291" s="198"/>
      <c r="C291" s="199"/>
      <c r="D291" s="200" t="s">
        <v>170</v>
      </c>
      <c r="E291" s="201" t="s">
        <v>19</v>
      </c>
      <c r="F291" s="202" t="s">
        <v>466</v>
      </c>
      <c r="G291" s="199"/>
      <c r="H291" s="203">
        <v>76.400000000000006</v>
      </c>
      <c r="I291" s="204"/>
      <c r="J291" s="199"/>
      <c r="K291" s="199"/>
      <c r="L291" s="205"/>
      <c r="M291" s="206"/>
      <c r="N291" s="207"/>
      <c r="O291" s="207"/>
      <c r="P291" s="207"/>
      <c r="Q291" s="207"/>
      <c r="R291" s="207"/>
      <c r="S291" s="207"/>
      <c r="T291" s="208"/>
      <c r="AT291" s="209" t="s">
        <v>170</v>
      </c>
      <c r="AU291" s="209" t="s">
        <v>84</v>
      </c>
      <c r="AV291" s="13" t="s">
        <v>84</v>
      </c>
      <c r="AW291" s="13" t="s">
        <v>36</v>
      </c>
      <c r="AX291" s="13" t="s">
        <v>82</v>
      </c>
      <c r="AY291" s="209" t="s">
        <v>159</v>
      </c>
    </row>
    <row r="292" spans="1:65" s="2" customFormat="1" ht="24.2" customHeight="1">
      <c r="A292" s="35"/>
      <c r="B292" s="36"/>
      <c r="C292" s="180" t="s">
        <v>467</v>
      </c>
      <c r="D292" s="180" t="s">
        <v>161</v>
      </c>
      <c r="E292" s="181" t="s">
        <v>468</v>
      </c>
      <c r="F292" s="182" t="s">
        <v>469</v>
      </c>
      <c r="G292" s="183" t="s">
        <v>107</v>
      </c>
      <c r="H292" s="184">
        <v>6</v>
      </c>
      <c r="I292" s="185"/>
      <c r="J292" s="186">
        <f>ROUND(I292*H292,2)</f>
        <v>0</v>
      </c>
      <c r="K292" s="182" t="s">
        <v>165</v>
      </c>
      <c r="L292" s="40"/>
      <c r="M292" s="187" t="s">
        <v>19</v>
      </c>
      <c r="N292" s="188" t="s">
        <v>46</v>
      </c>
      <c r="O292" s="65"/>
      <c r="P292" s="189">
        <f>O292*H292</f>
        <v>0</v>
      </c>
      <c r="Q292" s="189">
        <v>2.63E-2</v>
      </c>
      <c r="R292" s="189">
        <f>Q292*H292</f>
        <v>0.1578</v>
      </c>
      <c r="S292" s="189">
        <v>0</v>
      </c>
      <c r="T292" s="190">
        <f>S292*H292</f>
        <v>0</v>
      </c>
      <c r="U292" s="35"/>
      <c r="V292" s="35"/>
      <c r="W292" s="35"/>
      <c r="X292" s="35"/>
      <c r="Y292" s="35"/>
      <c r="Z292" s="35"/>
      <c r="AA292" s="35"/>
      <c r="AB292" s="35"/>
      <c r="AC292" s="35"/>
      <c r="AD292" s="35"/>
      <c r="AE292" s="35"/>
      <c r="AR292" s="191" t="s">
        <v>275</v>
      </c>
      <c r="AT292" s="191" t="s">
        <v>161</v>
      </c>
      <c r="AU292" s="191" t="s">
        <v>84</v>
      </c>
      <c r="AY292" s="18" t="s">
        <v>159</v>
      </c>
      <c r="BE292" s="192">
        <f>IF(N292="základní",J292,0)</f>
        <v>0</v>
      </c>
      <c r="BF292" s="192">
        <f>IF(N292="snížená",J292,0)</f>
        <v>0</v>
      </c>
      <c r="BG292" s="192">
        <f>IF(N292="zákl. přenesená",J292,0)</f>
        <v>0</v>
      </c>
      <c r="BH292" s="192">
        <f>IF(N292="sníž. přenesená",J292,0)</f>
        <v>0</v>
      </c>
      <c r="BI292" s="192">
        <f>IF(N292="nulová",J292,0)</f>
        <v>0</v>
      </c>
      <c r="BJ292" s="18" t="s">
        <v>82</v>
      </c>
      <c r="BK292" s="192">
        <f>ROUND(I292*H292,2)</f>
        <v>0</v>
      </c>
      <c r="BL292" s="18" t="s">
        <v>275</v>
      </c>
      <c r="BM292" s="191" t="s">
        <v>470</v>
      </c>
    </row>
    <row r="293" spans="1:65" s="2" customFormat="1" ht="11.25">
      <c r="A293" s="35"/>
      <c r="B293" s="36"/>
      <c r="C293" s="37"/>
      <c r="D293" s="193" t="s">
        <v>168</v>
      </c>
      <c r="E293" s="37"/>
      <c r="F293" s="194" t="s">
        <v>471</v>
      </c>
      <c r="G293" s="37"/>
      <c r="H293" s="37"/>
      <c r="I293" s="195"/>
      <c r="J293" s="37"/>
      <c r="K293" s="37"/>
      <c r="L293" s="40"/>
      <c r="M293" s="196"/>
      <c r="N293" s="197"/>
      <c r="O293" s="65"/>
      <c r="P293" s="65"/>
      <c r="Q293" s="65"/>
      <c r="R293" s="65"/>
      <c r="S293" s="65"/>
      <c r="T293" s="66"/>
      <c r="U293" s="35"/>
      <c r="V293" s="35"/>
      <c r="W293" s="35"/>
      <c r="X293" s="35"/>
      <c r="Y293" s="35"/>
      <c r="Z293" s="35"/>
      <c r="AA293" s="35"/>
      <c r="AB293" s="35"/>
      <c r="AC293" s="35"/>
      <c r="AD293" s="35"/>
      <c r="AE293" s="35"/>
      <c r="AT293" s="18" t="s">
        <v>168</v>
      </c>
      <c r="AU293" s="18" t="s">
        <v>84</v>
      </c>
    </row>
    <row r="294" spans="1:65" s="13" customFormat="1" ht="11.25">
      <c r="B294" s="198"/>
      <c r="C294" s="199"/>
      <c r="D294" s="200" t="s">
        <v>170</v>
      </c>
      <c r="E294" s="201" t="s">
        <v>19</v>
      </c>
      <c r="F294" s="202" t="s">
        <v>114</v>
      </c>
      <c r="G294" s="199"/>
      <c r="H294" s="203">
        <v>6</v>
      </c>
      <c r="I294" s="204"/>
      <c r="J294" s="199"/>
      <c r="K294" s="199"/>
      <c r="L294" s="205"/>
      <c r="M294" s="206"/>
      <c r="N294" s="207"/>
      <c r="O294" s="207"/>
      <c r="P294" s="207"/>
      <c r="Q294" s="207"/>
      <c r="R294" s="207"/>
      <c r="S294" s="207"/>
      <c r="T294" s="208"/>
      <c r="AT294" s="209" t="s">
        <v>170</v>
      </c>
      <c r="AU294" s="209" t="s">
        <v>84</v>
      </c>
      <c r="AV294" s="13" t="s">
        <v>84</v>
      </c>
      <c r="AW294" s="13" t="s">
        <v>36</v>
      </c>
      <c r="AX294" s="13" t="s">
        <v>82</v>
      </c>
      <c r="AY294" s="209" t="s">
        <v>159</v>
      </c>
    </row>
    <row r="295" spans="1:65" s="2" customFormat="1" ht="24.2" customHeight="1">
      <c r="A295" s="35"/>
      <c r="B295" s="36"/>
      <c r="C295" s="180" t="s">
        <v>472</v>
      </c>
      <c r="D295" s="180" t="s">
        <v>161</v>
      </c>
      <c r="E295" s="181" t="s">
        <v>473</v>
      </c>
      <c r="F295" s="182" t="s">
        <v>474</v>
      </c>
      <c r="G295" s="183" t="s">
        <v>107</v>
      </c>
      <c r="H295" s="184">
        <v>82.4</v>
      </c>
      <c r="I295" s="185"/>
      <c r="J295" s="186">
        <f>ROUND(I295*H295,2)</f>
        <v>0</v>
      </c>
      <c r="K295" s="182" t="s">
        <v>165</v>
      </c>
      <c r="L295" s="40"/>
      <c r="M295" s="187" t="s">
        <v>19</v>
      </c>
      <c r="N295" s="188" t="s">
        <v>46</v>
      </c>
      <c r="O295" s="65"/>
      <c r="P295" s="189">
        <f>O295*H295</f>
        <v>0</v>
      </c>
      <c r="Q295" s="189">
        <v>5.0000000000000001E-3</v>
      </c>
      <c r="R295" s="189">
        <f>Q295*H295</f>
        <v>0.41200000000000003</v>
      </c>
      <c r="S295" s="189">
        <v>0</v>
      </c>
      <c r="T295" s="190">
        <f>S295*H295</f>
        <v>0</v>
      </c>
      <c r="U295" s="35"/>
      <c r="V295" s="35"/>
      <c r="W295" s="35"/>
      <c r="X295" s="35"/>
      <c r="Y295" s="35"/>
      <c r="Z295" s="35"/>
      <c r="AA295" s="35"/>
      <c r="AB295" s="35"/>
      <c r="AC295" s="35"/>
      <c r="AD295" s="35"/>
      <c r="AE295" s="35"/>
      <c r="AR295" s="191" t="s">
        <v>275</v>
      </c>
      <c r="AT295" s="191" t="s">
        <v>161</v>
      </c>
      <c r="AU295" s="191" t="s">
        <v>84</v>
      </c>
      <c r="AY295" s="18" t="s">
        <v>159</v>
      </c>
      <c r="BE295" s="192">
        <f>IF(N295="základní",J295,0)</f>
        <v>0</v>
      </c>
      <c r="BF295" s="192">
        <f>IF(N295="snížená",J295,0)</f>
        <v>0</v>
      </c>
      <c r="BG295" s="192">
        <f>IF(N295="zákl. přenesená",J295,0)</f>
        <v>0</v>
      </c>
      <c r="BH295" s="192">
        <f>IF(N295="sníž. přenesená",J295,0)</f>
        <v>0</v>
      </c>
      <c r="BI295" s="192">
        <f>IF(N295="nulová",J295,0)</f>
        <v>0</v>
      </c>
      <c r="BJ295" s="18" t="s">
        <v>82</v>
      </c>
      <c r="BK295" s="192">
        <f>ROUND(I295*H295,2)</f>
        <v>0</v>
      </c>
      <c r="BL295" s="18" t="s">
        <v>275</v>
      </c>
      <c r="BM295" s="191" t="s">
        <v>475</v>
      </c>
    </row>
    <row r="296" spans="1:65" s="2" customFormat="1" ht="11.25">
      <c r="A296" s="35"/>
      <c r="B296" s="36"/>
      <c r="C296" s="37"/>
      <c r="D296" s="193" t="s">
        <v>168</v>
      </c>
      <c r="E296" s="37"/>
      <c r="F296" s="194" t="s">
        <v>476</v>
      </c>
      <c r="G296" s="37"/>
      <c r="H296" s="37"/>
      <c r="I296" s="195"/>
      <c r="J296" s="37"/>
      <c r="K296" s="37"/>
      <c r="L296" s="40"/>
      <c r="M296" s="196"/>
      <c r="N296" s="197"/>
      <c r="O296" s="65"/>
      <c r="P296" s="65"/>
      <c r="Q296" s="65"/>
      <c r="R296" s="65"/>
      <c r="S296" s="65"/>
      <c r="T296" s="66"/>
      <c r="U296" s="35"/>
      <c r="V296" s="35"/>
      <c r="W296" s="35"/>
      <c r="X296" s="35"/>
      <c r="Y296" s="35"/>
      <c r="Z296" s="35"/>
      <c r="AA296" s="35"/>
      <c r="AB296" s="35"/>
      <c r="AC296" s="35"/>
      <c r="AD296" s="35"/>
      <c r="AE296" s="35"/>
      <c r="AT296" s="18" t="s">
        <v>168</v>
      </c>
      <c r="AU296" s="18" t="s">
        <v>84</v>
      </c>
    </row>
    <row r="297" spans="1:65" s="13" customFormat="1" ht="11.25">
      <c r="B297" s="198"/>
      <c r="C297" s="199"/>
      <c r="D297" s="200" t="s">
        <v>170</v>
      </c>
      <c r="E297" s="201" t="s">
        <v>19</v>
      </c>
      <c r="F297" s="202" t="s">
        <v>105</v>
      </c>
      <c r="G297" s="199"/>
      <c r="H297" s="203">
        <v>66.45</v>
      </c>
      <c r="I297" s="204"/>
      <c r="J297" s="199"/>
      <c r="K297" s="199"/>
      <c r="L297" s="205"/>
      <c r="M297" s="206"/>
      <c r="N297" s="207"/>
      <c r="O297" s="207"/>
      <c r="P297" s="207"/>
      <c r="Q297" s="207"/>
      <c r="R297" s="207"/>
      <c r="S297" s="207"/>
      <c r="T297" s="208"/>
      <c r="AT297" s="209" t="s">
        <v>170</v>
      </c>
      <c r="AU297" s="209" t="s">
        <v>84</v>
      </c>
      <c r="AV297" s="13" t="s">
        <v>84</v>
      </c>
      <c r="AW297" s="13" t="s">
        <v>36</v>
      </c>
      <c r="AX297" s="13" t="s">
        <v>75</v>
      </c>
      <c r="AY297" s="209" t="s">
        <v>159</v>
      </c>
    </row>
    <row r="298" spans="1:65" s="13" customFormat="1" ht="11.25">
      <c r="B298" s="198"/>
      <c r="C298" s="199"/>
      <c r="D298" s="200" t="s">
        <v>170</v>
      </c>
      <c r="E298" s="201" t="s">
        <v>19</v>
      </c>
      <c r="F298" s="202" t="s">
        <v>110</v>
      </c>
      <c r="G298" s="199"/>
      <c r="H298" s="203">
        <v>9.9499999999999993</v>
      </c>
      <c r="I298" s="204"/>
      <c r="J298" s="199"/>
      <c r="K298" s="199"/>
      <c r="L298" s="205"/>
      <c r="M298" s="206"/>
      <c r="N298" s="207"/>
      <c r="O298" s="207"/>
      <c r="P298" s="207"/>
      <c r="Q298" s="207"/>
      <c r="R298" s="207"/>
      <c r="S298" s="207"/>
      <c r="T298" s="208"/>
      <c r="AT298" s="209" t="s">
        <v>170</v>
      </c>
      <c r="AU298" s="209" t="s">
        <v>84</v>
      </c>
      <c r="AV298" s="13" t="s">
        <v>84</v>
      </c>
      <c r="AW298" s="13" t="s">
        <v>36</v>
      </c>
      <c r="AX298" s="13" t="s">
        <v>75</v>
      </c>
      <c r="AY298" s="209" t="s">
        <v>159</v>
      </c>
    </row>
    <row r="299" spans="1:65" s="13" customFormat="1" ht="11.25">
      <c r="B299" s="198"/>
      <c r="C299" s="199"/>
      <c r="D299" s="200" t="s">
        <v>170</v>
      </c>
      <c r="E299" s="201" t="s">
        <v>19</v>
      </c>
      <c r="F299" s="202" t="s">
        <v>114</v>
      </c>
      <c r="G299" s="199"/>
      <c r="H299" s="203">
        <v>6</v>
      </c>
      <c r="I299" s="204"/>
      <c r="J299" s="199"/>
      <c r="K299" s="199"/>
      <c r="L299" s="205"/>
      <c r="M299" s="206"/>
      <c r="N299" s="207"/>
      <c r="O299" s="207"/>
      <c r="P299" s="207"/>
      <c r="Q299" s="207"/>
      <c r="R299" s="207"/>
      <c r="S299" s="207"/>
      <c r="T299" s="208"/>
      <c r="AT299" s="209" t="s">
        <v>170</v>
      </c>
      <c r="AU299" s="209" t="s">
        <v>84</v>
      </c>
      <c r="AV299" s="13" t="s">
        <v>84</v>
      </c>
      <c r="AW299" s="13" t="s">
        <v>36</v>
      </c>
      <c r="AX299" s="13" t="s">
        <v>75</v>
      </c>
      <c r="AY299" s="209" t="s">
        <v>159</v>
      </c>
    </row>
    <row r="300" spans="1:65" s="14" customFormat="1" ht="11.25">
      <c r="B300" s="210"/>
      <c r="C300" s="211"/>
      <c r="D300" s="200" t="s">
        <v>170</v>
      </c>
      <c r="E300" s="212" t="s">
        <v>19</v>
      </c>
      <c r="F300" s="213" t="s">
        <v>195</v>
      </c>
      <c r="G300" s="211"/>
      <c r="H300" s="214">
        <v>82.4</v>
      </c>
      <c r="I300" s="215"/>
      <c r="J300" s="211"/>
      <c r="K300" s="211"/>
      <c r="L300" s="216"/>
      <c r="M300" s="217"/>
      <c r="N300" s="218"/>
      <c r="O300" s="218"/>
      <c r="P300" s="218"/>
      <c r="Q300" s="218"/>
      <c r="R300" s="218"/>
      <c r="S300" s="218"/>
      <c r="T300" s="219"/>
      <c r="AT300" s="220" t="s">
        <v>170</v>
      </c>
      <c r="AU300" s="220" t="s">
        <v>84</v>
      </c>
      <c r="AV300" s="14" t="s">
        <v>166</v>
      </c>
      <c r="AW300" s="14" t="s">
        <v>36</v>
      </c>
      <c r="AX300" s="14" t="s">
        <v>82</v>
      </c>
      <c r="AY300" s="220" t="s">
        <v>159</v>
      </c>
    </row>
    <row r="301" spans="1:65" s="2" customFormat="1" ht="24.2" customHeight="1">
      <c r="A301" s="35"/>
      <c r="B301" s="36"/>
      <c r="C301" s="180" t="s">
        <v>477</v>
      </c>
      <c r="D301" s="180" t="s">
        <v>161</v>
      </c>
      <c r="E301" s="181" t="s">
        <v>478</v>
      </c>
      <c r="F301" s="182" t="s">
        <v>479</v>
      </c>
      <c r="G301" s="183" t="s">
        <v>107</v>
      </c>
      <c r="H301" s="184">
        <v>196.69499999999999</v>
      </c>
      <c r="I301" s="185"/>
      <c r="J301" s="186">
        <f>ROUND(I301*H301,2)</f>
        <v>0</v>
      </c>
      <c r="K301" s="182" t="s">
        <v>165</v>
      </c>
      <c r="L301" s="40"/>
      <c r="M301" s="187" t="s">
        <v>19</v>
      </c>
      <c r="N301" s="188" t="s">
        <v>46</v>
      </c>
      <c r="O301" s="65"/>
      <c r="P301" s="189">
        <f>O301*H301</f>
        <v>0</v>
      </c>
      <c r="Q301" s="189">
        <v>5.0000000000000001E-3</v>
      </c>
      <c r="R301" s="189">
        <f>Q301*H301</f>
        <v>0.98347499999999999</v>
      </c>
      <c r="S301" s="189">
        <v>0</v>
      </c>
      <c r="T301" s="190">
        <f>S301*H301</f>
        <v>0</v>
      </c>
      <c r="U301" s="35"/>
      <c r="V301" s="35"/>
      <c r="W301" s="35"/>
      <c r="X301" s="35"/>
      <c r="Y301" s="35"/>
      <c r="Z301" s="35"/>
      <c r="AA301" s="35"/>
      <c r="AB301" s="35"/>
      <c r="AC301" s="35"/>
      <c r="AD301" s="35"/>
      <c r="AE301" s="35"/>
      <c r="AR301" s="191" t="s">
        <v>275</v>
      </c>
      <c r="AT301" s="191" t="s">
        <v>161</v>
      </c>
      <c r="AU301" s="191" t="s">
        <v>84</v>
      </c>
      <c r="AY301" s="18" t="s">
        <v>159</v>
      </c>
      <c r="BE301" s="192">
        <f>IF(N301="základní",J301,0)</f>
        <v>0</v>
      </c>
      <c r="BF301" s="192">
        <f>IF(N301="snížená",J301,0)</f>
        <v>0</v>
      </c>
      <c r="BG301" s="192">
        <f>IF(N301="zákl. přenesená",J301,0)</f>
        <v>0</v>
      </c>
      <c r="BH301" s="192">
        <f>IF(N301="sníž. přenesená",J301,0)</f>
        <v>0</v>
      </c>
      <c r="BI301" s="192">
        <f>IF(N301="nulová",J301,0)</f>
        <v>0</v>
      </c>
      <c r="BJ301" s="18" t="s">
        <v>82</v>
      </c>
      <c r="BK301" s="192">
        <f>ROUND(I301*H301,2)</f>
        <v>0</v>
      </c>
      <c r="BL301" s="18" t="s">
        <v>275</v>
      </c>
      <c r="BM301" s="191" t="s">
        <v>480</v>
      </c>
    </row>
    <row r="302" spans="1:65" s="2" customFormat="1" ht="11.25">
      <c r="A302" s="35"/>
      <c r="B302" s="36"/>
      <c r="C302" s="37"/>
      <c r="D302" s="193" t="s">
        <v>168</v>
      </c>
      <c r="E302" s="37"/>
      <c r="F302" s="194" t="s">
        <v>481</v>
      </c>
      <c r="G302" s="37"/>
      <c r="H302" s="37"/>
      <c r="I302" s="195"/>
      <c r="J302" s="37"/>
      <c r="K302" s="37"/>
      <c r="L302" s="40"/>
      <c r="M302" s="196"/>
      <c r="N302" s="197"/>
      <c r="O302" s="65"/>
      <c r="P302" s="65"/>
      <c r="Q302" s="65"/>
      <c r="R302" s="65"/>
      <c r="S302" s="65"/>
      <c r="T302" s="66"/>
      <c r="U302" s="35"/>
      <c r="V302" s="35"/>
      <c r="W302" s="35"/>
      <c r="X302" s="35"/>
      <c r="Y302" s="35"/>
      <c r="Z302" s="35"/>
      <c r="AA302" s="35"/>
      <c r="AB302" s="35"/>
      <c r="AC302" s="35"/>
      <c r="AD302" s="35"/>
      <c r="AE302" s="35"/>
      <c r="AT302" s="18" t="s">
        <v>168</v>
      </c>
      <c r="AU302" s="18" t="s">
        <v>84</v>
      </c>
    </row>
    <row r="303" spans="1:65" s="13" customFormat="1" ht="11.25">
      <c r="B303" s="198"/>
      <c r="C303" s="199"/>
      <c r="D303" s="200" t="s">
        <v>170</v>
      </c>
      <c r="E303" s="201" t="s">
        <v>19</v>
      </c>
      <c r="F303" s="202" t="s">
        <v>482</v>
      </c>
      <c r="G303" s="199"/>
      <c r="H303" s="203">
        <v>172.77</v>
      </c>
      <c r="I303" s="204"/>
      <c r="J303" s="199"/>
      <c r="K303" s="199"/>
      <c r="L303" s="205"/>
      <c r="M303" s="206"/>
      <c r="N303" s="207"/>
      <c r="O303" s="207"/>
      <c r="P303" s="207"/>
      <c r="Q303" s="207"/>
      <c r="R303" s="207"/>
      <c r="S303" s="207"/>
      <c r="T303" s="208"/>
      <c r="AT303" s="209" t="s">
        <v>170</v>
      </c>
      <c r="AU303" s="209" t="s">
        <v>84</v>
      </c>
      <c r="AV303" s="13" t="s">
        <v>84</v>
      </c>
      <c r="AW303" s="13" t="s">
        <v>36</v>
      </c>
      <c r="AX303" s="13" t="s">
        <v>75</v>
      </c>
      <c r="AY303" s="209" t="s">
        <v>159</v>
      </c>
    </row>
    <row r="304" spans="1:65" s="13" customFormat="1" ht="11.25">
      <c r="B304" s="198"/>
      <c r="C304" s="199"/>
      <c r="D304" s="200" t="s">
        <v>170</v>
      </c>
      <c r="E304" s="201" t="s">
        <v>19</v>
      </c>
      <c r="F304" s="202" t="s">
        <v>483</v>
      </c>
      <c r="G304" s="199"/>
      <c r="H304" s="203">
        <v>14.925000000000001</v>
      </c>
      <c r="I304" s="204"/>
      <c r="J304" s="199"/>
      <c r="K304" s="199"/>
      <c r="L304" s="205"/>
      <c r="M304" s="206"/>
      <c r="N304" s="207"/>
      <c r="O304" s="207"/>
      <c r="P304" s="207"/>
      <c r="Q304" s="207"/>
      <c r="R304" s="207"/>
      <c r="S304" s="207"/>
      <c r="T304" s="208"/>
      <c r="AT304" s="209" t="s">
        <v>170</v>
      </c>
      <c r="AU304" s="209" t="s">
        <v>84</v>
      </c>
      <c r="AV304" s="13" t="s">
        <v>84</v>
      </c>
      <c r="AW304" s="13" t="s">
        <v>36</v>
      </c>
      <c r="AX304" s="13" t="s">
        <v>75</v>
      </c>
      <c r="AY304" s="209" t="s">
        <v>159</v>
      </c>
    </row>
    <row r="305" spans="1:65" s="13" customFormat="1" ht="11.25">
      <c r="B305" s="198"/>
      <c r="C305" s="199"/>
      <c r="D305" s="200" t="s">
        <v>170</v>
      </c>
      <c r="E305" s="201" t="s">
        <v>19</v>
      </c>
      <c r="F305" s="202" t="s">
        <v>484</v>
      </c>
      <c r="G305" s="199"/>
      <c r="H305" s="203">
        <v>9</v>
      </c>
      <c r="I305" s="204"/>
      <c r="J305" s="199"/>
      <c r="K305" s="199"/>
      <c r="L305" s="205"/>
      <c r="M305" s="206"/>
      <c r="N305" s="207"/>
      <c r="O305" s="207"/>
      <c r="P305" s="207"/>
      <c r="Q305" s="207"/>
      <c r="R305" s="207"/>
      <c r="S305" s="207"/>
      <c r="T305" s="208"/>
      <c r="AT305" s="209" t="s">
        <v>170</v>
      </c>
      <c r="AU305" s="209" t="s">
        <v>84</v>
      </c>
      <c r="AV305" s="13" t="s">
        <v>84</v>
      </c>
      <c r="AW305" s="13" t="s">
        <v>36</v>
      </c>
      <c r="AX305" s="13" t="s">
        <v>75</v>
      </c>
      <c r="AY305" s="209" t="s">
        <v>159</v>
      </c>
    </row>
    <row r="306" spans="1:65" s="14" customFormat="1" ht="11.25">
      <c r="B306" s="210"/>
      <c r="C306" s="211"/>
      <c r="D306" s="200" t="s">
        <v>170</v>
      </c>
      <c r="E306" s="212" t="s">
        <v>19</v>
      </c>
      <c r="F306" s="213" t="s">
        <v>195</v>
      </c>
      <c r="G306" s="211"/>
      <c r="H306" s="214">
        <v>196.69500000000002</v>
      </c>
      <c r="I306" s="215"/>
      <c r="J306" s="211"/>
      <c r="K306" s="211"/>
      <c r="L306" s="216"/>
      <c r="M306" s="217"/>
      <c r="N306" s="218"/>
      <c r="O306" s="218"/>
      <c r="P306" s="218"/>
      <c r="Q306" s="218"/>
      <c r="R306" s="218"/>
      <c r="S306" s="218"/>
      <c r="T306" s="219"/>
      <c r="AT306" s="220" t="s">
        <v>170</v>
      </c>
      <c r="AU306" s="220" t="s">
        <v>84</v>
      </c>
      <c r="AV306" s="14" t="s">
        <v>166</v>
      </c>
      <c r="AW306" s="14" t="s">
        <v>36</v>
      </c>
      <c r="AX306" s="14" t="s">
        <v>82</v>
      </c>
      <c r="AY306" s="220" t="s">
        <v>159</v>
      </c>
    </row>
    <row r="307" spans="1:65" s="2" customFormat="1" ht="24.2" customHeight="1">
      <c r="A307" s="35"/>
      <c r="B307" s="36"/>
      <c r="C307" s="180" t="s">
        <v>485</v>
      </c>
      <c r="D307" s="180" t="s">
        <v>161</v>
      </c>
      <c r="E307" s="181" t="s">
        <v>486</v>
      </c>
      <c r="F307" s="182" t="s">
        <v>487</v>
      </c>
      <c r="G307" s="183" t="s">
        <v>107</v>
      </c>
      <c r="H307" s="184">
        <v>6</v>
      </c>
      <c r="I307" s="185"/>
      <c r="J307" s="186">
        <f>ROUND(I307*H307,2)</f>
        <v>0</v>
      </c>
      <c r="K307" s="182" t="s">
        <v>165</v>
      </c>
      <c r="L307" s="40"/>
      <c r="M307" s="187" t="s">
        <v>19</v>
      </c>
      <c r="N307" s="188" t="s">
        <v>46</v>
      </c>
      <c r="O307" s="65"/>
      <c r="P307" s="189">
        <f>O307*H307</f>
        <v>0</v>
      </c>
      <c r="Q307" s="189">
        <v>1.5E-3</v>
      </c>
      <c r="R307" s="189">
        <f>Q307*H307</f>
        <v>9.0000000000000011E-3</v>
      </c>
      <c r="S307" s="189">
        <v>0</v>
      </c>
      <c r="T307" s="190">
        <f>S307*H307</f>
        <v>0</v>
      </c>
      <c r="U307" s="35"/>
      <c r="V307" s="35"/>
      <c r="W307" s="35"/>
      <c r="X307" s="35"/>
      <c r="Y307" s="35"/>
      <c r="Z307" s="35"/>
      <c r="AA307" s="35"/>
      <c r="AB307" s="35"/>
      <c r="AC307" s="35"/>
      <c r="AD307" s="35"/>
      <c r="AE307" s="35"/>
      <c r="AR307" s="191" t="s">
        <v>275</v>
      </c>
      <c r="AT307" s="191" t="s">
        <v>161</v>
      </c>
      <c r="AU307" s="191" t="s">
        <v>84</v>
      </c>
      <c r="AY307" s="18" t="s">
        <v>159</v>
      </c>
      <c r="BE307" s="192">
        <f>IF(N307="základní",J307,0)</f>
        <v>0</v>
      </c>
      <c r="BF307" s="192">
        <f>IF(N307="snížená",J307,0)</f>
        <v>0</v>
      </c>
      <c r="BG307" s="192">
        <f>IF(N307="zákl. přenesená",J307,0)</f>
        <v>0</v>
      </c>
      <c r="BH307" s="192">
        <f>IF(N307="sníž. přenesená",J307,0)</f>
        <v>0</v>
      </c>
      <c r="BI307" s="192">
        <f>IF(N307="nulová",J307,0)</f>
        <v>0</v>
      </c>
      <c r="BJ307" s="18" t="s">
        <v>82</v>
      </c>
      <c r="BK307" s="192">
        <f>ROUND(I307*H307,2)</f>
        <v>0</v>
      </c>
      <c r="BL307" s="18" t="s">
        <v>275</v>
      </c>
      <c r="BM307" s="191" t="s">
        <v>488</v>
      </c>
    </row>
    <row r="308" spans="1:65" s="2" customFormat="1" ht="11.25">
      <c r="A308" s="35"/>
      <c r="B308" s="36"/>
      <c r="C308" s="37"/>
      <c r="D308" s="193" t="s">
        <v>168</v>
      </c>
      <c r="E308" s="37"/>
      <c r="F308" s="194" t="s">
        <v>489</v>
      </c>
      <c r="G308" s="37"/>
      <c r="H308" s="37"/>
      <c r="I308" s="195"/>
      <c r="J308" s="37"/>
      <c r="K308" s="37"/>
      <c r="L308" s="40"/>
      <c r="M308" s="196"/>
      <c r="N308" s="197"/>
      <c r="O308" s="65"/>
      <c r="P308" s="65"/>
      <c r="Q308" s="65"/>
      <c r="R308" s="65"/>
      <c r="S308" s="65"/>
      <c r="T308" s="66"/>
      <c r="U308" s="35"/>
      <c r="V308" s="35"/>
      <c r="W308" s="35"/>
      <c r="X308" s="35"/>
      <c r="Y308" s="35"/>
      <c r="Z308" s="35"/>
      <c r="AA308" s="35"/>
      <c r="AB308" s="35"/>
      <c r="AC308" s="35"/>
      <c r="AD308" s="35"/>
      <c r="AE308" s="35"/>
      <c r="AT308" s="18" t="s">
        <v>168</v>
      </c>
      <c r="AU308" s="18" t="s">
        <v>84</v>
      </c>
    </row>
    <row r="309" spans="1:65" s="13" customFormat="1" ht="11.25">
      <c r="B309" s="198"/>
      <c r="C309" s="199"/>
      <c r="D309" s="200" t="s">
        <v>170</v>
      </c>
      <c r="E309" s="201" t="s">
        <v>19</v>
      </c>
      <c r="F309" s="202" t="s">
        <v>114</v>
      </c>
      <c r="G309" s="199"/>
      <c r="H309" s="203">
        <v>6</v>
      </c>
      <c r="I309" s="204"/>
      <c r="J309" s="199"/>
      <c r="K309" s="199"/>
      <c r="L309" s="205"/>
      <c r="M309" s="206"/>
      <c r="N309" s="207"/>
      <c r="O309" s="207"/>
      <c r="P309" s="207"/>
      <c r="Q309" s="207"/>
      <c r="R309" s="207"/>
      <c r="S309" s="207"/>
      <c r="T309" s="208"/>
      <c r="AT309" s="209" t="s">
        <v>170</v>
      </c>
      <c r="AU309" s="209" t="s">
        <v>84</v>
      </c>
      <c r="AV309" s="13" t="s">
        <v>84</v>
      </c>
      <c r="AW309" s="13" t="s">
        <v>36</v>
      </c>
      <c r="AX309" s="13" t="s">
        <v>82</v>
      </c>
      <c r="AY309" s="209" t="s">
        <v>159</v>
      </c>
    </row>
    <row r="310" spans="1:65" s="2" customFormat="1" ht="24.2" customHeight="1">
      <c r="A310" s="35"/>
      <c r="B310" s="36"/>
      <c r="C310" s="180" t="s">
        <v>490</v>
      </c>
      <c r="D310" s="180" t="s">
        <v>161</v>
      </c>
      <c r="E310" s="181" t="s">
        <v>491</v>
      </c>
      <c r="F310" s="182" t="s">
        <v>492</v>
      </c>
      <c r="G310" s="183" t="s">
        <v>107</v>
      </c>
      <c r="H310" s="184">
        <v>6</v>
      </c>
      <c r="I310" s="185"/>
      <c r="J310" s="186">
        <f>ROUND(I310*H310,2)</f>
        <v>0</v>
      </c>
      <c r="K310" s="182" t="s">
        <v>165</v>
      </c>
      <c r="L310" s="40"/>
      <c r="M310" s="187" t="s">
        <v>19</v>
      </c>
      <c r="N310" s="188" t="s">
        <v>46</v>
      </c>
      <c r="O310" s="65"/>
      <c r="P310" s="189">
        <f>O310*H310</f>
        <v>0</v>
      </c>
      <c r="Q310" s="189">
        <v>2.2000000000000001E-3</v>
      </c>
      <c r="R310" s="189">
        <f>Q310*H310</f>
        <v>1.32E-2</v>
      </c>
      <c r="S310" s="189">
        <v>0</v>
      </c>
      <c r="T310" s="190">
        <f>S310*H310</f>
        <v>0</v>
      </c>
      <c r="U310" s="35"/>
      <c r="V310" s="35"/>
      <c r="W310" s="35"/>
      <c r="X310" s="35"/>
      <c r="Y310" s="35"/>
      <c r="Z310" s="35"/>
      <c r="AA310" s="35"/>
      <c r="AB310" s="35"/>
      <c r="AC310" s="35"/>
      <c r="AD310" s="35"/>
      <c r="AE310" s="35"/>
      <c r="AR310" s="191" t="s">
        <v>275</v>
      </c>
      <c r="AT310" s="191" t="s">
        <v>161</v>
      </c>
      <c r="AU310" s="191" t="s">
        <v>84</v>
      </c>
      <c r="AY310" s="18" t="s">
        <v>159</v>
      </c>
      <c r="BE310" s="192">
        <f>IF(N310="základní",J310,0)</f>
        <v>0</v>
      </c>
      <c r="BF310" s="192">
        <f>IF(N310="snížená",J310,0)</f>
        <v>0</v>
      </c>
      <c r="BG310" s="192">
        <f>IF(N310="zákl. přenesená",J310,0)</f>
        <v>0</v>
      </c>
      <c r="BH310" s="192">
        <f>IF(N310="sníž. přenesená",J310,0)</f>
        <v>0</v>
      </c>
      <c r="BI310" s="192">
        <f>IF(N310="nulová",J310,0)</f>
        <v>0</v>
      </c>
      <c r="BJ310" s="18" t="s">
        <v>82</v>
      </c>
      <c r="BK310" s="192">
        <f>ROUND(I310*H310,2)</f>
        <v>0</v>
      </c>
      <c r="BL310" s="18" t="s">
        <v>275</v>
      </c>
      <c r="BM310" s="191" t="s">
        <v>493</v>
      </c>
    </row>
    <row r="311" spans="1:65" s="2" customFormat="1" ht="11.25">
      <c r="A311" s="35"/>
      <c r="B311" s="36"/>
      <c r="C311" s="37"/>
      <c r="D311" s="193" t="s">
        <v>168</v>
      </c>
      <c r="E311" s="37"/>
      <c r="F311" s="194" t="s">
        <v>494</v>
      </c>
      <c r="G311" s="37"/>
      <c r="H311" s="37"/>
      <c r="I311" s="195"/>
      <c r="J311" s="37"/>
      <c r="K311" s="37"/>
      <c r="L311" s="40"/>
      <c r="M311" s="196"/>
      <c r="N311" s="197"/>
      <c r="O311" s="65"/>
      <c r="P311" s="65"/>
      <c r="Q311" s="65"/>
      <c r="R311" s="65"/>
      <c r="S311" s="65"/>
      <c r="T311" s="66"/>
      <c r="U311" s="35"/>
      <c r="V311" s="35"/>
      <c r="W311" s="35"/>
      <c r="X311" s="35"/>
      <c r="Y311" s="35"/>
      <c r="Z311" s="35"/>
      <c r="AA311" s="35"/>
      <c r="AB311" s="35"/>
      <c r="AC311" s="35"/>
      <c r="AD311" s="35"/>
      <c r="AE311" s="35"/>
      <c r="AT311" s="18" t="s">
        <v>168</v>
      </c>
      <c r="AU311" s="18" t="s">
        <v>84</v>
      </c>
    </row>
    <row r="312" spans="1:65" s="13" customFormat="1" ht="11.25">
      <c r="B312" s="198"/>
      <c r="C312" s="199"/>
      <c r="D312" s="200" t="s">
        <v>170</v>
      </c>
      <c r="E312" s="201" t="s">
        <v>19</v>
      </c>
      <c r="F312" s="202" t="s">
        <v>114</v>
      </c>
      <c r="G312" s="199"/>
      <c r="H312" s="203">
        <v>6</v>
      </c>
      <c r="I312" s="204"/>
      <c r="J312" s="199"/>
      <c r="K312" s="199"/>
      <c r="L312" s="205"/>
      <c r="M312" s="206"/>
      <c r="N312" s="207"/>
      <c r="O312" s="207"/>
      <c r="P312" s="207"/>
      <c r="Q312" s="207"/>
      <c r="R312" s="207"/>
      <c r="S312" s="207"/>
      <c r="T312" s="208"/>
      <c r="AT312" s="209" t="s">
        <v>170</v>
      </c>
      <c r="AU312" s="209" t="s">
        <v>84</v>
      </c>
      <c r="AV312" s="13" t="s">
        <v>84</v>
      </c>
      <c r="AW312" s="13" t="s">
        <v>36</v>
      </c>
      <c r="AX312" s="13" t="s">
        <v>82</v>
      </c>
      <c r="AY312" s="209" t="s">
        <v>159</v>
      </c>
    </row>
    <row r="313" spans="1:65" s="2" customFormat="1" ht="37.9" customHeight="1">
      <c r="A313" s="35"/>
      <c r="B313" s="36"/>
      <c r="C313" s="180" t="s">
        <v>495</v>
      </c>
      <c r="D313" s="180" t="s">
        <v>161</v>
      </c>
      <c r="E313" s="181" t="s">
        <v>496</v>
      </c>
      <c r="F313" s="182" t="s">
        <v>497</v>
      </c>
      <c r="G313" s="183" t="s">
        <v>174</v>
      </c>
      <c r="H313" s="184">
        <v>5.407</v>
      </c>
      <c r="I313" s="185"/>
      <c r="J313" s="186">
        <f>ROUND(I313*H313,2)</f>
        <v>0</v>
      </c>
      <c r="K313" s="182" t="s">
        <v>165</v>
      </c>
      <c r="L313" s="40"/>
      <c r="M313" s="187" t="s">
        <v>19</v>
      </c>
      <c r="N313" s="188" t="s">
        <v>46</v>
      </c>
      <c r="O313" s="65"/>
      <c r="P313" s="189">
        <f>O313*H313</f>
        <v>0</v>
      </c>
      <c r="Q313" s="189">
        <v>0</v>
      </c>
      <c r="R313" s="189">
        <f>Q313*H313</f>
        <v>0</v>
      </c>
      <c r="S313" s="189">
        <v>0</v>
      </c>
      <c r="T313" s="190">
        <f>S313*H313</f>
        <v>0</v>
      </c>
      <c r="U313" s="35"/>
      <c r="V313" s="35"/>
      <c r="W313" s="35"/>
      <c r="X313" s="35"/>
      <c r="Y313" s="35"/>
      <c r="Z313" s="35"/>
      <c r="AA313" s="35"/>
      <c r="AB313" s="35"/>
      <c r="AC313" s="35"/>
      <c r="AD313" s="35"/>
      <c r="AE313" s="35"/>
      <c r="AR313" s="191" t="s">
        <v>275</v>
      </c>
      <c r="AT313" s="191" t="s">
        <v>161</v>
      </c>
      <c r="AU313" s="191" t="s">
        <v>84</v>
      </c>
      <c r="AY313" s="18" t="s">
        <v>159</v>
      </c>
      <c r="BE313" s="192">
        <f>IF(N313="základní",J313,0)</f>
        <v>0</v>
      </c>
      <c r="BF313" s="192">
        <f>IF(N313="snížená",J313,0)</f>
        <v>0</v>
      </c>
      <c r="BG313" s="192">
        <f>IF(N313="zákl. přenesená",J313,0)</f>
        <v>0</v>
      </c>
      <c r="BH313" s="192">
        <f>IF(N313="sníž. přenesená",J313,0)</f>
        <v>0</v>
      </c>
      <c r="BI313" s="192">
        <f>IF(N313="nulová",J313,0)</f>
        <v>0</v>
      </c>
      <c r="BJ313" s="18" t="s">
        <v>82</v>
      </c>
      <c r="BK313" s="192">
        <f>ROUND(I313*H313,2)</f>
        <v>0</v>
      </c>
      <c r="BL313" s="18" t="s">
        <v>275</v>
      </c>
      <c r="BM313" s="191" t="s">
        <v>498</v>
      </c>
    </row>
    <row r="314" spans="1:65" s="2" customFormat="1" ht="11.25">
      <c r="A314" s="35"/>
      <c r="B314" s="36"/>
      <c r="C314" s="37"/>
      <c r="D314" s="193" t="s">
        <v>168</v>
      </c>
      <c r="E314" s="37"/>
      <c r="F314" s="194" t="s">
        <v>499</v>
      </c>
      <c r="G314" s="37"/>
      <c r="H314" s="37"/>
      <c r="I314" s="195"/>
      <c r="J314" s="37"/>
      <c r="K314" s="37"/>
      <c r="L314" s="40"/>
      <c r="M314" s="196"/>
      <c r="N314" s="197"/>
      <c r="O314" s="65"/>
      <c r="P314" s="65"/>
      <c r="Q314" s="65"/>
      <c r="R314" s="65"/>
      <c r="S314" s="65"/>
      <c r="T314" s="66"/>
      <c r="U314" s="35"/>
      <c r="V314" s="35"/>
      <c r="W314" s="35"/>
      <c r="X314" s="35"/>
      <c r="Y314" s="35"/>
      <c r="Z314" s="35"/>
      <c r="AA314" s="35"/>
      <c r="AB314" s="35"/>
      <c r="AC314" s="35"/>
      <c r="AD314" s="35"/>
      <c r="AE314" s="35"/>
      <c r="AT314" s="18" t="s">
        <v>168</v>
      </c>
      <c r="AU314" s="18" t="s">
        <v>84</v>
      </c>
    </row>
    <row r="315" spans="1:65" s="2" customFormat="1" ht="33" customHeight="1">
      <c r="A315" s="35"/>
      <c r="B315" s="36"/>
      <c r="C315" s="180" t="s">
        <v>500</v>
      </c>
      <c r="D315" s="180" t="s">
        <v>161</v>
      </c>
      <c r="E315" s="181" t="s">
        <v>501</v>
      </c>
      <c r="F315" s="182" t="s">
        <v>502</v>
      </c>
      <c r="G315" s="183" t="s">
        <v>174</v>
      </c>
      <c r="H315" s="184">
        <v>5.407</v>
      </c>
      <c r="I315" s="185"/>
      <c r="J315" s="186">
        <f>ROUND(I315*H315,2)</f>
        <v>0</v>
      </c>
      <c r="K315" s="182" t="s">
        <v>165</v>
      </c>
      <c r="L315" s="40"/>
      <c r="M315" s="187" t="s">
        <v>19</v>
      </c>
      <c r="N315" s="188" t="s">
        <v>46</v>
      </c>
      <c r="O315" s="65"/>
      <c r="P315" s="189">
        <f>O315*H315</f>
        <v>0</v>
      </c>
      <c r="Q315" s="189">
        <v>0</v>
      </c>
      <c r="R315" s="189">
        <f>Q315*H315</f>
        <v>0</v>
      </c>
      <c r="S315" s="189">
        <v>0</v>
      </c>
      <c r="T315" s="190">
        <f>S315*H315</f>
        <v>0</v>
      </c>
      <c r="U315" s="35"/>
      <c r="V315" s="35"/>
      <c r="W315" s="35"/>
      <c r="X315" s="35"/>
      <c r="Y315" s="35"/>
      <c r="Z315" s="35"/>
      <c r="AA315" s="35"/>
      <c r="AB315" s="35"/>
      <c r="AC315" s="35"/>
      <c r="AD315" s="35"/>
      <c r="AE315" s="35"/>
      <c r="AR315" s="191" t="s">
        <v>275</v>
      </c>
      <c r="AT315" s="191" t="s">
        <v>161</v>
      </c>
      <c r="AU315" s="191" t="s">
        <v>84</v>
      </c>
      <c r="AY315" s="18" t="s">
        <v>159</v>
      </c>
      <c r="BE315" s="192">
        <f>IF(N315="základní",J315,0)</f>
        <v>0</v>
      </c>
      <c r="BF315" s="192">
        <f>IF(N315="snížená",J315,0)</f>
        <v>0</v>
      </c>
      <c r="BG315" s="192">
        <f>IF(N315="zákl. přenesená",J315,0)</f>
        <v>0</v>
      </c>
      <c r="BH315" s="192">
        <f>IF(N315="sníž. přenesená",J315,0)</f>
        <v>0</v>
      </c>
      <c r="BI315" s="192">
        <f>IF(N315="nulová",J315,0)</f>
        <v>0</v>
      </c>
      <c r="BJ315" s="18" t="s">
        <v>82</v>
      </c>
      <c r="BK315" s="192">
        <f>ROUND(I315*H315,2)</f>
        <v>0</v>
      </c>
      <c r="BL315" s="18" t="s">
        <v>275</v>
      </c>
      <c r="BM315" s="191" t="s">
        <v>503</v>
      </c>
    </row>
    <row r="316" spans="1:65" s="2" customFormat="1" ht="11.25">
      <c r="A316" s="35"/>
      <c r="B316" s="36"/>
      <c r="C316" s="37"/>
      <c r="D316" s="193" t="s">
        <v>168</v>
      </c>
      <c r="E316" s="37"/>
      <c r="F316" s="194" t="s">
        <v>504</v>
      </c>
      <c r="G316" s="37"/>
      <c r="H316" s="37"/>
      <c r="I316" s="195"/>
      <c r="J316" s="37"/>
      <c r="K316" s="37"/>
      <c r="L316" s="40"/>
      <c r="M316" s="196"/>
      <c r="N316" s="197"/>
      <c r="O316" s="65"/>
      <c r="P316" s="65"/>
      <c r="Q316" s="65"/>
      <c r="R316" s="65"/>
      <c r="S316" s="65"/>
      <c r="T316" s="66"/>
      <c r="U316" s="35"/>
      <c r="V316" s="35"/>
      <c r="W316" s="35"/>
      <c r="X316" s="35"/>
      <c r="Y316" s="35"/>
      <c r="Z316" s="35"/>
      <c r="AA316" s="35"/>
      <c r="AB316" s="35"/>
      <c r="AC316" s="35"/>
      <c r="AD316" s="35"/>
      <c r="AE316" s="35"/>
      <c r="AT316" s="18" t="s">
        <v>168</v>
      </c>
      <c r="AU316" s="18" t="s">
        <v>84</v>
      </c>
    </row>
    <row r="317" spans="1:65" s="12" customFormat="1" ht="22.9" customHeight="1">
      <c r="B317" s="164"/>
      <c r="C317" s="165"/>
      <c r="D317" s="166" t="s">
        <v>74</v>
      </c>
      <c r="E317" s="178" t="s">
        <v>505</v>
      </c>
      <c r="F317" s="178" t="s">
        <v>506</v>
      </c>
      <c r="G317" s="165"/>
      <c r="H317" s="165"/>
      <c r="I317" s="168"/>
      <c r="J317" s="179">
        <f>BK317</f>
        <v>0</v>
      </c>
      <c r="K317" s="165"/>
      <c r="L317" s="170"/>
      <c r="M317" s="171"/>
      <c r="N317" s="172"/>
      <c r="O317" s="172"/>
      <c r="P317" s="173">
        <f>SUM(P318:P346)</f>
        <v>0</v>
      </c>
      <c r="Q317" s="172"/>
      <c r="R317" s="173">
        <f>SUM(R318:R346)</f>
        <v>0.18563000000000004</v>
      </c>
      <c r="S317" s="172"/>
      <c r="T317" s="174">
        <f>SUM(T318:T346)</f>
        <v>0</v>
      </c>
      <c r="AR317" s="175" t="s">
        <v>84</v>
      </c>
      <c r="AT317" s="176" t="s">
        <v>74</v>
      </c>
      <c r="AU317" s="176" t="s">
        <v>82</v>
      </c>
      <c r="AY317" s="175" t="s">
        <v>159</v>
      </c>
      <c r="BK317" s="177">
        <f>SUM(BK318:BK346)</f>
        <v>0</v>
      </c>
    </row>
    <row r="318" spans="1:65" s="2" customFormat="1" ht="24.2" customHeight="1">
      <c r="A318" s="35"/>
      <c r="B318" s="36"/>
      <c r="C318" s="180" t="s">
        <v>507</v>
      </c>
      <c r="D318" s="180" t="s">
        <v>161</v>
      </c>
      <c r="E318" s="181" t="s">
        <v>508</v>
      </c>
      <c r="F318" s="182" t="s">
        <v>509</v>
      </c>
      <c r="G318" s="183" t="s">
        <v>255</v>
      </c>
      <c r="H318" s="184">
        <v>4</v>
      </c>
      <c r="I318" s="185"/>
      <c r="J318" s="186">
        <f>ROUND(I318*H318,2)</f>
        <v>0</v>
      </c>
      <c r="K318" s="182" t="s">
        <v>165</v>
      </c>
      <c r="L318" s="40"/>
      <c r="M318" s="187" t="s">
        <v>19</v>
      </c>
      <c r="N318" s="188" t="s">
        <v>46</v>
      </c>
      <c r="O318" s="65"/>
      <c r="P318" s="189">
        <f>O318*H318</f>
        <v>0</v>
      </c>
      <c r="Q318" s="189">
        <v>0</v>
      </c>
      <c r="R318" s="189">
        <f>Q318*H318</f>
        <v>0</v>
      </c>
      <c r="S318" s="189">
        <v>0</v>
      </c>
      <c r="T318" s="190">
        <f>S318*H318</f>
        <v>0</v>
      </c>
      <c r="U318" s="35"/>
      <c r="V318" s="35"/>
      <c r="W318" s="35"/>
      <c r="X318" s="35"/>
      <c r="Y318" s="35"/>
      <c r="Z318" s="35"/>
      <c r="AA318" s="35"/>
      <c r="AB318" s="35"/>
      <c r="AC318" s="35"/>
      <c r="AD318" s="35"/>
      <c r="AE318" s="35"/>
      <c r="AR318" s="191" t="s">
        <v>275</v>
      </c>
      <c r="AT318" s="191" t="s">
        <v>161</v>
      </c>
      <c r="AU318" s="191" t="s">
        <v>84</v>
      </c>
      <c r="AY318" s="18" t="s">
        <v>159</v>
      </c>
      <c r="BE318" s="192">
        <f>IF(N318="základní",J318,0)</f>
        <v>0</v>
      </c>
      <c r="BF318" s="192">
        <f>IF(N318="snížená",J318,0)</f>
        <v>0</v>
      </c>
      <c r="BG318" s="192">
        <f>IF(N318="zákl. přenesená",J318,0)</f>
        <v>0</v>
      </c>
      <c r="BH318" s="192">
        <f>IF(N318="sníž. přenesená",J318,0)</f>
        <v>0</v>
      </c>
      <c r="BI318" s="192">
        <f>IF(N318="nulová",J318,0)</f>
        <v>0</v>
      </c>
      <c r="BJ318" s="18" t="s">
        <v>82</v>
      </c>
      <c r="BK318" s="192">
        <f>ROUND(I318*H318,2)</f>
        <v>0</v>
      </c>
      <c r="BL318" s="18" t="s">
        <v>275</v>
      </c>
      <c r="BM318" s="191" t="s">
        <v>510</v>
      </c>
    </row>
    <row r="319" spans="1:65" s="2" customFormat="1" ht="11.25">
      <c r="A319" s="35"/>
      <c r="B319" s="36"/>
      <c r="C319" s="37"/>
      <c r="D319" s="193" t="s">
        <v>168</v>
      </c>
      <c r="E319" s="37"/>
      <c r="F319" s="194" t="s">
        <v>511</v>
      </c>
      <c r="G319" s="37"/>
      <c r="H319" s="37"/>
      <c r="I319" s="195"/>
      <c r="J319" s="37"/>
      <c r="K319" s="37"/>
      <c r="L319" s="40"/>
      <c r="M319" s="196"/>
      <c r="N319" s="197"/>
      <c r="O319" s="65"/>
      <c r="P319" s="65"/>
      <c r="Q319" s="65"/>
      <c r="R319" s="65"/>
      <c r="S319" s="65"/>
      <c r="T319" s="66"/>
      <c r="U319" s="35"/>
      <c r="V319" s="35"/>
      <c r="W319" s="35"/>
      <c r="X319" s="35"/>
      <c r="Y319" s="35"/>
      <c r="Z319" s="35"/>
      <c r="AA319" s="35"/>
      <c r="AB319" s="35"/>
      <c r="AC319" s="35"/>
      <c r="AD319" s="35"/>
      <c r="AE319" s="35"/>
      <c r="AT319" s="18" t="s">
        <v>168</v>
      </c>
      <c r="AU319" s="18" t="s">
        <v>84</v>
      </c>
    </row>
    <row r="320" spans="1:65" s="2" customFormat="1" ht="16.5" customHeight="1">
      <c r="A320" s="35"/>
      <c r="B320" s="36"/>
      <c r="C320" s="231" t="s">
        <v>512</v>
      </c>
      <c r="D320" s="231" t="s">
        <v>259</v>
      </c>
      <c r="E320" s="232" t="s">
        <v>513</v>
      </c>
      <c r="F320" s="233" t="s">
        <v>514</v>
      </c>
      <c r="G320" s="234" t="s">
        <v>255</v>
      </c>
      <c r="H320" s="235">
        <v>3</v>
      </c>
      <c r="I320" s="236"/>
      <c r="J320" s="237">
        <f>ROUND(I320*H320,2)</f>
        <v>0</v>
      </c>
      <c r="K320" s="233" t="s">
        <v>165</v>
      </c>
      <c r="L320" s="238"/>
      <c r="M320" s="239" t="s">
        <v>19</v>
      </c>
      <c r="N320" s="240" t="s">
        <v>46</v>
      </c>
      <c r="O320" s="65"/>
      <c r="P320" s="189">
        <f>O320*H320</f>
        <v>0</v>
      </c>
      <c r="Q320" s="189">
        <v>1.95E-2</v>
      </c>
      <c r="R320" s="189">
        <f>Q320*H320</f>
        <v>5.8499999999999996E-2</v>
      </c>
      <c r="S320" s="189">
        <v>0</v>
      </c>
      <c r="T320" s="190">
        <f>S320*H320</f>
        <v>0</v>
      </c>
      <c r="U320" s="35"/>
      <c r="V320" s="35"/>
      <c r="W320" s="35"/>
      <c r="X320" s="35"/>
      <c r="Y320" s="35"/>
      <c r="Z320" s="35"/>
      <c r="AA320" s="35"/>
      <c r="AB320" s="35"/>
      <c r="AC320" s="35"/>
      <c r="AD320" s="35"/>
      <c r="AE320" s="35"/>
      <c r="AR320" s="191" t="s">
        <v>388</v>
      </c>
      <c r="AT320" s="191" t="s">
        <v>259</v>
      </c>
      <c r="AU320" s="191" t="s">
        <v>84</v>
      </c>
      <c r="AY320" s="18" t="s">
        <v>159</v>
      </c>
      <c r="BE320" s="192">
        <f>IF(N320="základní",J320,0)</f>
        <v>0</v>
      </c>
      <c r="BF320" s="192">
        <f>IF(N320="snížená",J320,0)</f>
        <v>0</v>
      </c>
      <c r="BG320" s="192">
        <f>IF(N320="zákl. přenesená",J320,0)</f>
        <v>0</v>
      </c>
      <c r="BH320" s="192">
        <f>IF(N320="sníž. přenesená",J320,0)</f>
        <v>0</v>
      </c>
      <c r="BI320" s="192">
        <f>IF(N320="nulová",J320,0)</f>
        <v>0</v>
      </c>
      <c r="BJ320" s="18" t="s">
        <v>82</v>
      </c>
      <c r="BK320" s="192">
        <f>ROUND(I320*H320,2)</f>
        <v>0</v>
      </c>
      <c r="BL320" s="18" t="s">
        <v>275</v>
      </c>
      <c r="BM320" s="191" t="s">
        <v>515</v>
      </c>
    </row>
    <row r="321" spans="1:65" s="13" customFormat="1" ht="11.25">
      <c r="B321" s="198"/>
      <c r="C321" s="199"/>
      <c r="D321" s="200" t="s">
        <v>170</v>
      </c>
      <c r="E321" s="201" t="s">
        <v>19</v>
      </c>
      <c r="F321" s="202" t="s">
        <v>516</v>
      </c>
      <c r="G321" s="199"/>
      <c r="H321" s="203">
        <v>3</v>
      </c>
      <c r="I321" s="204"/>
      <c r="J321" s="199"/>
      <c r="K321" s="199"/>
      <c r="L321" s="205"/>
      <c r="M321" s="206"/>
      <c r="N321" s="207"/>
      <c r="O321" s="207"/>
      <c r="P321" s="207"/>
      <c r="Q321" s="207"/>
      <c r="R321" s="207"/>
      <c r="S321" s="207"/>
      <c r="T321" s="208"/>
      <c r="AT321" s="209" t="s">
        <v>170</v>
      </c>
      <c r="AU321" s="209" t="s">
        <v>84</v>
      </c>
      <c r="AV321" s="13" t="s">
        <v>84</v>
      </c>
      <c r="AW321" s="13" t="s">
        <v>36</v>
      </c>
      <c r="AX321" s="13" t="s">
        <v>82</v>
      </c>
      <c r="AY321" s="209" t="s">
        <v>159</v>
      </c>
    </row>
    <row r="322" spans="1:65" s="2" customFormat="1" ht="16.5" customHeight="1">
      <c r="A322" s="35"/>
      <c r="B322" s="36"/>
      <c r="C322" s="231" t="s">
        <v>517</v>
      </c>
      <c r="D322" s="231" t="s">
        <v>259</v>
      </c>
      <c r="E322" s="232" t="s">
        <v>518</v>
      </c>
      <c r="F322" s="233" t="s">
        <v>519</v>
      </c>
      <c r="G322" s="234" t="s">
        <v>255</v>
      </c>
      <c r="H322" s="235">
        <v>1</v>
      </c>
      <c r="I322" s="236"/>
      <c r="J322" s="237">
        <f>ROUND(I322*H322,2)</f>
        <v>0</v>
      </c>
      <c r="K322" s="233" t="s">
        <v>165</v>
      </c>
      <c r="L322" s="238"/>
      <c r="M322" s="239" t="s">
        <v>19</v>
      </c>
      <c r="N322" s="240" t="s">
        <v>46</v>
      </c>
      <c r="O322" s="65"/>
      <c r="P322" s="189">
        <f>O322*H322</f>
        <v>0</v>
      </c>
      <c r="Q322" s="189">
        <v>1.7500000000000002E-2</v>
      </c>
      <c r="R322" s="189">
        <f>Q322*H322</f>
        <v>1.7500000000000002E-2</v>
      </c>
      <c r="S322" s="189">
        <v>0</v>
      </c>
      <c r="T322" s="190">
        <f>S322*H322</f>
        <v>0</v>
      </c>
      <c r="U322" s="35"/>
      <c r="V322" s="35"/>
      <c r="W322" s="35"/>
      <c r="X322" s="35"/>
      <c r="Y322" s="35"/>
      <c r="Z322" s="35"/>
      <c r="AA322" s="35"/>
      <c r="AB322" s="35"/>
      <c r="AC322" s="35"/>
      <c r="AD322" s="35"/>
      <c r="AE322" s="35"/>
      <c r="AR322" s="191" t="s">
        <v>388</v>
      </c>
      <c r="AT322" s="191" t="s">
        <v>259</v>
      </c>
      <c r="AU322" s="191" t="s">
        <v>84</v>
      </c>
      <c r="AY322" s="18" t="s">
        <v>159</v>
      </c>
      <c r="BE322" s="192">
        <f>IF(N322="základní",J322,0)</f>
        <v>0</v>
      </c>
      <c r="BF322" s="192">
        <f>IF(N322="snížená",J322,0)</f>
        <v>0</v>
      </c>
      <c r="BG322" s="192">
        <f>IF(N322="zákl. přenesená",J322,0)</f>
        <v>0</v>
      </c>
      <c r="BH322" s="192">
        <f>IF(N322="sníž. přenesená",J322,0)</f>
        <v>0</v>
      </c>
      <c r="BI322" s="192">
        <f>IF(N322="nulová",J322,0)</f>
        <v>0</v>
      </c>
      <c r="BJ322" s="18" t="s">
        <v>82</v>
      </c>
      <c r="BK322" s="192">
        <f>ROUND(I322*H322,2)</f>
        <v>0</v>
      </c>
      <c r="BL322" s="18" t="s">
        <v>275</v>
      </c>
      <c r="BM322" s="191" t="s">
        <v>520</v>
      </c>
    </row>
    <row r="323" spans="1:65" s="13" customFormat="1" ht="11.25">
      <c r="B323" s="198"/>
      <c r="C323" s="199"/>
      <c r="D323" s="200" t="s">
        <v>170</v>
      </c>
      <c r="E323" s="201" t="s">
        <v>19</v>
      </c>
      <c r="F323" s="202" t="s">
        <v>521</v>
      </c>
      <c r="G323" s="199"/>
      <c r="H323" s="203">
        <v>1</v>
      </c>
      <c r="I323" s="204"/>
      <c r="J323" s="199"/>
      <c r="K323" s="199"/>
      <c r="L323" s="205"/>
      <c r="M323" s="206"/>
      <c r="N323" s="207"/>
      <c r="O323" s="207"/>
      <c r="P323" s="207"/>
      <c r="Q323" s="207"/>
      <c r="R323" s="207"/>
      <c r="S323" s="207"/>
      <c r="T323" s="208"/>
      <c r="AT323" s="209" t="s">
        <v>170</v>
      </c>
      <c r="AU323" s="209" t="s">
        <v>84</v>
      </c>
      <c r="AV323" s="13" t="s">
        <v>84</v>
      </c>
      <c r="AW323" s="13" t="s">
        <v>36</v>
      </c>
      <c r="AX323" s="13" t="s">
        <v>82</v>
      </c>
      <c r="AY323" s="209" t="s">
        <v>159</v>
      </c>
    </row>
    <row r="324" spans="1:65" s="2" customFormat="1" ht="24.2" customHeight="1">
      <c r="A324" s="35"/>
      <c r="B324" s="36"/>
      <c r="C324" s="180" t="s">
        <v>522</v>
      </c>
      <c r="D324" s="180" t="s">
        <v>161</v>
      </c>
      <c r="E324" s="181" t="s">
        <v>523</v>
      </c>
      <c r="F324" s="182" t="s">
        <v>524</v>
      </c>
      <c r="G324" s="183" t="s">
        <v>255</v>
      </c>
      <c r="H324" s="184">
        <v>1</v>
      </c>
      <c r="I324" s="185"/>
      <c r="J324" s="186">
        <f>ROUND(I324*H324,2)</f>
        <v>0</v>
      </c>
      <c r="K324" s="182" t="s">
        <v>165</v>
      </c>
      <c r="L324" s="40"/>
      <c r="M324" s="187" t="s">
        <v>19</v>
      </c>
      <c r="N324" s="188" t="s">
        <v>46</v>
      </c>
      <c r="O324" s="65"/>
      <c r="P324" s="189">
        <f>O324*H324</f>
        <v>0</v>
      </c>
      <c r="Q324" s="189">
        <v>0</v>
      </c>
      <c r="R324" s="189">
        <f>Q324*H324</f>
        <v>0</v>
      </c>
      <c r="S324" s="189">
        <v>0</v>
      </c>
      <c r="T324" s="190">
        <f>S324*H324</f>
        <v>0</v>
      </c>
      <c r="U324" s="35"/>
      <c r="V324" s="35"/>
      <c r="W324" s="35"/>
      <c r="X324" s="35"/>
      <c r="Y324" s="35"/>
      <c r="Z324" s="35"/>
      <c r="AA324" s="35"/>
      <c r="AB324" s="35"/>
      <c r="AC324" s="35"/>
      <c r="AD324" s="35"/>
      <c r="AE324" s="35"/>
      <c r="AR324" s="191" t="s">
        <v>275</v>
      </c>
      <c r="AT324" s="191" t="s">
        <v>161</v>
      </c>
      <c r="AU324" s="191" t="s">
        <v>84</v>
      </c>
      <c r="AY324" s="18" t="s">
        <v>159</v>
      </c>
      <c r="BE324" s="192">
        <f>IF(N324="základní",J324,0)</f>
        <v>0</v>
      </c>
      <c r="BF324" s="192">
        <f>IF(N324="snížená",J324,0)</f>
        <v>0</v>
      </c>
      <c r="BG324" s="192">
        <f>IF(N324="zákl. přenesená",J324,0)</f>
        <v>0</v>
      </c>
      <c r="BH324" s="192">
        <f>IF(N324="sníž. přenesená",J324,0)</f>
        <v>0</v>
      </c>
      <c r="BI324" s="192">
        <f>IF(N324="nulová",J324,0)</f>
        <v>0</v>
      </c>
      <c r="BJ324" s="18" t="s">
        <v>82</v>
      </c>
      <c r="BK324" s="192">
        <f>ROUND(I324*H324,2)</f>
        <v>0</v>
      </c>
      <c r="BL324" s="18" t="s">
        <v>275</v>
      </c>
      <c r="BM324" s="191" t="s">
        <v>525</v>
      </c>
    </row>
    <row r="325" spans="1:65" s="2" customFormat="1" ht="11.25">
      <c r="A325" s="35"/>
      <c r="B325" s="36"/>
      <c r="C325" s="37"/>
      <c r="D325" s="193" t="s">
        <v>168</v>
      </c>
      <c r="E325" s="37"/>
      <c r="F325" s="194" t="s">
        <v>526</v>
      </c>
      <c r="G325" s="37"/>
      <c r="H325" s="37"/>
      <c r="I325" s="195"/>
      <c r="J325" s="37"/>
      <c r="K325" s="37"/>
      <c r="L325" s="40"/>
      <c r="M325" s="196"/>
      <c r="N325" s="197"/>
      <c r="O325" s="65"/>
      <c r="P325" s="65"/>
      <c r="Q325" s="65"/>
      <c r="R325" s="65"/>
      <c r="S325" s="65"/>
      <c r="T325" s="66"/>
      <c r="U325" s="35"/>
      <c r="V325" s="35"/>
      <c r="W325" s="35"/>
      <c r="X325" s="35"/>
      <c r="Y325" s="35"/>
      <c r="Z325" s="35"/>
      <c r="AA325" s="35"/>
      <c r="AB325" s="35"/>
      <c r="AC325" s="35"/>
      <c r="AD325" s="35"/>
      <c r="AE325" s="35"/>
      <c r="AT325" s="18" t="s">
        <v>168</v>
      </c>
      <c r="AU325" s="18" t="s">
        <v>84</v>
      </c>
    </row>
    <row r="326" spans="1:65" s="2" customFormat="1" ht="16.5" customHeight="1">
      <c r="A326" s="35"/>
      <c r="B326" s="36"/>
      <c r="C326" s="231" t="s">
        <v>527</v>
      </c>
      <c r="D326" s="231" t="s">
        <v>259</v>
      </c>
      <c r="E326" s="232" t="s">
        <v>528</v>
      </c>
      <c r="F326" s="233" t="s">
        <v>529</v>
      </c>
      <c r="G326" s="234" t="s">
        <v>255</v>
      </c>
      <c r="H326" s="235">
        <v>1</v>
      </c>
      <c r="I326" s="236"/>
      <c r="J326" s="237">
        <f>ROUND(I326*H326,2)</f>
        <v>0</v>
      </c>
      <c r="K326" s="233" t="s">
        <v>530</v>
      </c>
      <c r="L326" s="238"/>
      <c r="M326" s="239" t="s">
        <v>19</v>
      </c>
      <c r="N326" s="240" t="s">
        <v>46</v>
      </c>
      <c r="O326" s="65"/>
      <c r="P326" s="189">
        <f>O326*H326</f>
        <v>0</v>
      </c>
      <c r="Q326" s="189">
        <v>6.5000000000000002E-2</v>
      </c>
      <c r="R326" s="189">
        <f>Q326*H326</f>
        <v>6.5000000000000002E-2</v>
      </c>
      <c r="S326" s="189">
        <v>0</v>
      </c>
      <c r="T326" s="190">
        <f>S326*H326</f>
        <v>0</v>
      </c>
      <c r="U326" s="35"/>
      <c r="V326" s="35"/>
      <c r="W326" s="35"/>
      <c r="X326" s="35"/>
      <c r="Y326" s="35"/>
      <c r="Z326" s="35"/>
      <c r="AA326" s="35"/>
      <c r="AB326" s="35"/>
      <c r="AC326" s="35"/>
      <c r="AD326" s="35"/>
      <c r="AE326" s="35"/>
      <c r="AR326" s="191" t="s">
        <v>388</v>
      </c>
      <c r="AT326" s="191" t="s">
        <v>259</v>
      </c>
      <c r="AU326" s="191" t="s">
        <v>84</v>
      </c>
      <c r="AY326" s="18" t="s">
        <v>159</v>
      </c>
      <c r="BE326" s="192">
        <f>IF(N326="základní",J326,0)</f>
        <v>0</v>
      </c>
      <c r="BF326" s="192">
        <f>IF(N326="snížená",J326,0)</f>
        <v>0</v>
      </c>
      <c r="BG326" s="192">
        <f>IF(N326="zákl. přenesená",J326,0)</f>
        <v>0</v>
      </c>
      <c r="BH326" s="192">
        <f>IF(N326="sníž. přenesená",J326,0)</f>
        <v>0</v>
      </c>
      <c r="BI326" s="192">
        <f>IF(N326="nulová",J326,0)</f>
        <v>0</v>
      </c>
      <c r="BJ326" s="18" t="s">
        <v>82</v>
      </c>
      <c r="BK326" s="192">
        <f>ROUND(I326*H326,2)</f>
        <v>0</v>
      </c>
      <c r="BL326" s="18" t="s">
        <v>275</v>
      </c>
      <c r="BM326" s="191" t="s">
        <v>531</v>
      </c>
    </row>
    <row r="327" spans="1:65" s="13" customFormat="1" ht="11.25">
      <c r="B327" s="198"/>
      <c r="C327" s="199"/>
      <c r="D327" s="200" t="s">
        <v>170</v>
      </c>
      <c r="E327" s="201" t="s">
        <v>19</v>
      </c>
      <c r="F327" s="202" t="s">
        <v>532</v>
      </c>
      <c r="G327" s="199"/>
      <c r="H327" s="203">
        <v>1</v>
      </c>
      <c r="I327" s="204"/>
      <c r="J327" s="199"/>
      <c r="K327" s="199"/>
      <c r="L327" s="205"/>
      <c r="M327" s="206"/>
      <c r="N327" s="207"/>
      <c r="O327" s="207"/>
      <c r="P327" s="207"/>
      <c r="Q327" s="207"/>
      <c r="R327" s="207"/>
      <c r="S327" s="207"/>
      <c r="T327" s="208"/>
      <c r="AT327" s="209" t="s">
        <v>170</v>
      </c>
      <c r="AU327" s="209" t="s">
        <v>84</v>
      </c>
      <c r="AV327" s="13" t="s">
        <v>84</v>
      </c>
      <c r="AW327" s="13" t="s">
        <v>36</v>
      </c>
      <c r="AX327" s="13" t="s">
        <v>82</v>
      </c>
      <c r="AY327" s="209" t="s">
        <v>159</v>
      </c>
    </row>
    <row r="328" spans="1:65" s="2" customFormat="1" ht="24.2" customHeight="1">
      <c r="A328" s="35"/>
      <c r="B328" s="36"/>
      <c r="C328" s="180" t="s">
        <v>533</v>
      </c>
      <c r="D328" s="180" t="s">
        <v>161</v>
      </c>
      <c r="E328" s="181" t="s">
        <v>534</v>
      </c>
      <c r="F328" s="182" t="s">
        <v>535</v>
      </c>
      <c r="G328" s="183" t="s">
        <v>255</v>
      </c>
      <c r="H328" s="184">
        <v>1</v>
      </c>
      <c r="I328" s="185"/>
      <c r="J328" s="186">
        <f>ROUND(I328*H328,2)</f>
        <v>0</v>
      </c>
      <c r="K328" s="182" t="s">
        <v>165</v>
      </c>
      <c r="L328" s="40"/>
      <c r="M328" s="187" t="s">
        <v>19</v>
      </c>
      <c r="N328" s="188" t="s">
        <v>46</v>
      </c>
      <c r="O328" s="65"/>
      <c r="P328" s="189">
        <f>O328*H328</f>
        <v>0</v>
      </c>
      <c r="Q328" s="189">
        <v>0</v>
      </c>
      <c r="R328" s="189">
        <f>Q328*H328</f>
        <v>0</v>
      </c>
      <c r="S328" s="189">
        <v>0</v>
      </c>
      <c r="T328" s="190">
        <f>S328*H328</f>
        <v>0</v>
      </c>
      <c r="U328" s="35"/>
      <c r="V328" s="35"/>
      <c r="W328" s="35"/>
      <c r="X328" s="35"/>
      <c r="Y328" s="35"/>
      <c r="Z328" s="35"/>
      <c r="AA328" s="35"/>
      <c r="AB328" s="35"/>
      <c r="AC328" s="35"/>
      <c r="AD328" s="35"/>
      <c r="AE328" s="35"/>
      <c r="AR328" s="191" t="s">
        <v>275</v>
      </c>
      <c r="AT328" s="191" t="s">
        <v>161</v>
      </c>
      <c r="AU328" s="191" t="s">
        <v>84</v>
      </c>
      <c r="AY328" s="18" t="s">
        <v>159</v>
      </c>
      <c r="BE328" s="192">
        <f>IF(N328="základní",J328,0)</f>
        <v>0</v>
      </c>
      <c r="BF328" s="192">
        <f>IF(N328="snížená",J328,0)</f>
        <v>0</v>
      </c>
      <c r="BG328" s="192">
        <f>IF(N328="zákl. přenesená",J328,0)</f>
        <v>0</v>
      </c>
      <c r="BH328" s="192">
        <f>IF(N328="sníž. přenesená",J328,0)</f>
        <v>0</v>
      </c>
      <c r="BI328" s="192">
        <f>IF(N328="nulová",J328,0)</f>
        <v>0</v>
      </c>
      <c r="BJ328" s="18" t="s">
        <v>82</v>
      </c>
      <c r="BK328" s="192">
        <f>ROUND(I328*H328,2)</f>
        <v>0</v>
      </c>
      <c r="BL328" s="18" t="s">
        <v>275</v>
      </c>
      <c r="BM328" s="191" t="s">
        <v>536</v>
      </c>
    </row>
    <row r="329" spans="1:65" s="2" customFormat="1" ht="11.25">
      <c r="A329" s="35"/>
      <c r="B329" s="36"/>
      <c r="C329" s="37"/>
      <c r="D329" s="193" t="s">
        <v>168</v>
      </c>
      <c r="E329" s="37"/>
      <c r="F329" s="194" t="s">
        <v>537</v>
      </c>
      <c r="G329" s="37"/>
      <c r="H329" s="37"/>
      <c r="I329" s="195"/>
      <c r="J329" s="37"/>
      <c r="K329" s="37"/>
      <c r="L329" s="40"/>
      <c r="M329" s="196"/>
      <c r="N329" s="197"/>
      <c r="O329" s="65"/>
      <c r="P329" s="65"/>
      <c r="Q329" s="65"/>
      <c r="R329" s="65"/>
      <c r="S329" s="65"/>
      <c r="T329" s="66"/>
      <c r="U329" s="35"/>
      <c r="V329" s="35"/>
      <c r="W329" s="35"/>
      <c r="X329" s="35"/>
      <c r="Y329" s="35"/>
      <c r="Z329" s="35"/>
      <c r="AA329" s="35"/>
      <c r="AB329" s="35"/>
      <c r="AC329" s="35"/>
      <c r="AD329" s="35"/>
      <c r="AE329" s="35"/>
      <c r="AT329" s="18" t="s">
        <v>168</v>
      </c>
      <c r="AU329" s="18" t="s">
        <v>84</v>
      </c>
    </row>
    <row r="330" spans="1:65" s="2" customFormat="1" ht="16.5" customHeight="1">
      <c r="A330" s="35"/>
      <c r="B330" s="36"/>
      <c r="C330" s="231" t="s">
        <v>538</v>
      </c>
      <c r="D330" s="231" t="s">
        <v>259</v>
      </c>
      <c r="E330" s="232" t="s">
        <v>539</v>
      </c>
      <c r="F330" s="233" t="s">
        <v>540</v>
      </c>
      <c r="G330" s="234" t="s">
        <v>255</v>
      </c>
      <c r="H330" s="235">
        <v>1</v>
      </c>
      <c r="I330" s="236"/>
      <c r="J330" s="237">
        <f>ROUND(I330*H330,2)</f>
        <v>0</v>
      </c>
      <c r="K330" s="233" t="s">
        <v>165</v>
      </c>
      <c r="L330" s="238"/>
      <c r="M330" s="239" t="s">
        <v>19</v>
      </c>
      <c r="N330" s="240" t="s">
        <v>46</v>
      </c>
      <c r="O330" s="65"/>
      <c r="P330" s="189">
        <f>O330*H330</f>
        <v>0</v>
      </c>
      <c r="Q330" s="189">
        <v>3.2000000000000002E-3</v>
      </c>
      <c r="R330" s="189">
        <f>Q330*H330</f>
        <v>3.2000000000000002E-3</v>
      </c>
      <c r="S330" s="189">
        <v>0</v>
      </c>
      <c r="T330" s="190">
        <f>S330*H330</f>
        <v>0</v>
      </c>
      <c r="U330" s="35"/>
      <c r="V330" s="35"/>
      <c r="W330" s="35"/>
      <c r="X330" s="35"/>
      <c r="Y330" s="35"/>
      <c r="Z330" s="35"/>
      <c r="AA330" s="35"/>
      <c r="AB330" s="35"/>
      <c r="AC330" s="35"/>
      <c r="AD330" s="35"/>
      <c r="AE330" s="35"/>
      <c r="AR330" s="191" t="s">
        <v>388</v>
      </c>
      <c r="AT330" s="191" t="s">
        <v>259</v>
      </c>
      <c r="AU330" s="191" t="s">
        <v>84</v>
      </c>
      <c r="AY330" s="18" t="s">
        <v>159</v>
      </c>
      <c r="BE330" s="192">
        <f>IF(N330="základní",J330,0)</f>
        <v>0</v>
      </c>
      <c r="BF330" s="192">
        <f>IF(N330="snížená",J330,0)</f>
        <v>0</v>
      </c>
      <c r="BG330" s="192">
        <f>IF(N330="zákl. přenesená",J330,0)</f>
        <v>0</v>
      </c>
      <c r="BH330" s="192">
        <f>IF(N330="sníž. přenesená",J330,0)</f>
        <v>0</v>
      </c>
      <c r="BI330" s="192">
        <f>IF(N330="nulová",J330,0)</f>
        <v>0</v>
      </c>
      <c r="BJ330" s="18" t="s">
        <v>82</v>
      </c>
      <c r="BK330" s="192">
        <f>ROUND(I330*H330,2)</f>
        <v>0</v>
      </c>
      <c r="BL330" s="18" t="s">
        <v>275</v>
      </c>
      <c r="BM330" s="191" t="s">
        <v>541</v>
      </c>
    </row>
    <row r="331" spans="1:65" s="2" customFormat="1" ht="16.5" customHeight="1">
      <c r="A331" s="35"/>
      <c r="B331" s="36"/>
      <c r="C331" s="231" t="s">
        <v>542</v>
      </c>
      <c r="D331" s="231" t="s">
        <v>259</v>
      </c>
      <c r="E331" s="232" t="s">
        <v>543</v>
      </c>
      <c r="F331" s="233" t="s">
        <v>544</v>
      </c>
      <c r="G331" s="234" t="s">
        <v>255</v>
      </c>
      <c r="H331" s="235">
        <v>1</v>
      </c>
      <c r="I331" s="236"/>
      <c r="J331" s="237">
        <f>ROUND(I331*H331,2)</f>
        <v>0</v>
      </c>
      <c r="K331" s="233" t="s">
        <v>165</v>
      </c>
      <c r="L331" s="238"/>
      <c r="M331" s="239" t="s">
        <v>19</v>
      </c>
      <c r="N331" s="240" t="s">
        <v>46</v>
      </c>
      <c r="O331" s="65"/>
      <c r="P331" s="189">
        <f>O331*H331</f>
        <v>0</v>
      </c>
      <c r="Q331" s="189">
        <v>3.2000000000000001E-2</v>
      </c>
      <c r="R331" s="189">
        <f>Q331*H331</f>
        <v>3.2000000000000001E-2</v>
      </c>
      <c r="S331" s="189">
        <v>0</v>
      </c>
      <c r="T331" s="190">
        <f>S331*H331</f>
        <v>0</v>
      </c>
      <c r="U331" s="35"/>
      <c r="V331" s="35"/>
      <c r="W331" s="35"/>
      <c r="X331" s="35"/>
      <c r="Y331" s="35"/>
      <c r="Z331" s="35"/>
      <c r="AA331" s="35"/>
      <c r="AB331" s="35"/>
      <c r="AC331" s="35"/>
      <c r="AD331" s="35"/>
      <c r="AE331" s="35"/>
      <c r="AR331" s="191" t="s">
        <v>388</v>
      </c>
      <c r="AT331" s="191" t="s">
        <v>259</v>
      </c>
      <c r="AU331" s="191" t="s">
        <v>84</v>
      </c>
      <c r="AY331" s="18" t="s">
        <v>159</v>
      </c>
      <c r="BE331" s="192">
        <f>IF(N331="základní",J331,0)</f>
        <v>0</v>
      </c>
      <c r="BF331" s="192">
        <f>IF(N331="snížená",J331,0)</f>
        <v>0</v>
      </c>
      <c r="BG331" s="192">
        <f>IF(N331="zákl. přenesená",J331,0)</f>
        <v>0</v>
      </c>
      <c r="BH331" s="192">
        <f>IF(N331="sníž. přenesená",J331,0)</f>
        <v>0</v>
      </c>
      <c r="BI331" s="192">
        <f>IF(N331="nulová",J331,0)</f>
        <v>0</v>
      </c>
      <c r="BJ331" s="18" t="s">
        <v>82</v>
      </c>
      <c r="BK331" s="192">
        <f>ROUND(I331*H331,2)</f>
        <v>0</v>
      </c>
      <c r="BL331" s="18" t="s">
        <v>275</v>
      </c>
      <c r="BM331" s="191" t="s">
        <v>545</v>
      </c>
    </row>
    <row r="332" spans="1:65" s="13" customFormat="1" ht="11.25">
      <c r="B332" s="198"/>
      <c r="C332" s="199"/>
      <c r="D332" s="200" t="s">
        <v>170</v>
      </c>
      <c r="E332" s="201" t="s">
        <v>19</v>
      </c>
      <c r="F332" s="202" t="s">
        <v>546</v>
      </c>
      <c r="G332" s="199"/>
      <c r="H332" s="203">
        <v>1</v>
      </c>
      <c r="I332" s="204"/>
      <c r="J332" s="199"/>
      <c r="K332" s="199"/>
      <c r="L332" s="205"/>
      <c r="M332" s="206"/>
      <c r="N332" s="207"/>
      <c r="O332" s="207"/>
      <c r="P332" s="207"/>
      <c r="Q332" s="207"/>
      <c r="R332" s="207"/>
      <c r="S332" s="207"/>
      <c r="T332" s="208"/>
      <c r="AT332" s="209" t="s">
        <v>170</v>
      </c>
      <c r="AU332" s="209" t="s">
        <v>84</v>
      </c>
      <c r="AV332" s="13" t="s">
        <v>84</v>
      </c>
      <c r="AW332" s="13" t="s">
        <v>36</v>
      </c>
      <c r="AX332" s="13" t="s">
        <v>82</v>
      </c>
      <c r="AY332" s="209" t="s">
        <v>159</v>
      </c>
    </row>
    <row r="333" spans="1:65" s="2" customFormat="1" ht="16.5" customHeight="1">
      <c r="A333" s="35"/>
      <c r="B333" s="36"/>
      <c r="C333" s="180" t="s">
        <v>547</v>
      </c>
      <c r="D333" s="180" t="s">
        <v>161</v>
      </c>
      <c r="E333" s="181" t="s">
        <v>548</v>
      </c>
      <c r="F333" s="182" t="s">
        <v>549</v>
      </c>
      <c r="G333" s="183" t="s">
        <v>255</v>
      </c>
      <c r="H333" s="184">
        <v>5</v>
      </c>
      <c r="I333" s="185"/>
      <c r="J333" s="186">
        <f>ROUND(I333*H333,2)</f>
        <v>0</v>
      </c>
      <c r="K333" s="182" t="s">
        <v>165</v>
      </c>
      <c r="L333" s="40"/>
      <c r="M333" s="187" t="s">
        <v>19</v>
      </c>
      <c r="N333" s="188" t="s">
        <v>46</v>
      </c>
      <c r="O333" s="65"/>
      <c r="P333" s="189">
        <f>O333*H333</f>
        <v>0</v>
      </c>
      <c r="Q333" s="189">
        <v>0</v>
      </c>
      <c r="R333" s="189">
        <f>Q333*H333</f>
        <v>0</v>
      </c>
      <c r="S333" s="189">
        <v>0</v>
      </c>
      <c r="T333" s="190">
        <f>S333*H333</f>
        <v>0</v>
      </c>
      <c r="U333" s="35"/>
      <c r="V333" s="35"/>
      <c r="W333" s="35"/>
      <c r="X333" s="35"/>
      <c r="Y333" s="35"/>
      <c r="Z333" s="35"/>
      <c r="AA333" s="35"/>
      <c r="AB333" s="35"/>
      <c r="AC333" s="35"/>
      <c r="AD333" s="35"/>
      <c r="AE333" s="35"/>
      <c r="AR333" s="191" t="s">
        <v>275</v>
      </c>
      <c r="AT333" s="191" t="s">
        <v>161</v>
      </c>
      <c r="AU333" s="191" t="s">
        <v>84</v>
      </c>
      <c r="AY333" s="18" t="s">
        <v>159</v>
      </c>
      <c r="BE333" s="192">
        <f>IF(N333="základní",J333,0)</f>
        <v>0</v>
      </c>
      <c r="BF333" s="192">
        <f>IF(N333="snížená",J333,0)</f>
        <v>0</v>
      </c>
      <c r="BG333" s="192">
        <f>IF(N333="zákl. přenesená",J333,0)</f>
        <v>0</v>
      </c>
      <c r="BH333" s="192">
        <f>IF(N333="sníž. přenesená",J333,0)</f>
        <v>0</v>
      </c>
      <c r="BI333" s="192">
        <f>IF(N333="nulová",J333,0)</f>
        <v>0</v>
      </c>
      <c r="BJ333" s="18" t="s">
        <v>82</v>
      </c>
      <c r="BK333" s="192">
        <f>ROUND(I333*H333,2)</f>
        <v>0</v>
      </c>
      <c r="BL333" s="18" t="s">
        <v>275</v>
      </c>
      <c r="BM333" s="191" t="s">
        <v>550</v>
      </c>
    </row>
    <row r="334" spans="1:65" s="2" customFormat="1" ht="11.25">
      <c r="A334" s="35"/>
      <c r="B334" s="36"/>
      <c r="C334" s="37"/>
      <c r="D334" s="193" t="s">
        <v>168</v>
      </c>
      <c r="E334" s="37"/>
      <c r="F334" s="194" t="s">
        <v>551</v>
      </c>
      <c r="G334" s="37"/>
      <c r="H334" s="37"/>
      <c r="I334" s="195"/>
      <c r="J334" s="37"/>
      <c r="K334" s="37"/>
      <c r="L334" s="40"/>
      <c r="M334" s="196"/>
      <c r="N334" s="197"/>
      <c r="O334" s="65"/>
      <c r="P334" s="65"/>
      <c r="Q334" s="65"/>
      <c r="R334" s="65"/>
      <c r="S334" s="65"/>
      <c r="T334" s="66"/>
      <c r="U334" s="35"/>
      <c r="V334" s="35"/>
      <c r="W334" s="35"/>
      <c r="X334" s="35"/>
      <c r="Y334" s="35"/>
      <c r="Z334" s="35"/>
      <c r="AA334" s="35"/>
      <c r="AB334" s="35"/>
      <c r="AC334" s="35"/>
      <c r="AD334" s="35"/>
      <c r="AE334" s="35"/>
      <c r="AT334" s="18" t="s">
        <v>168</v>
      </c>
      <c r="AU334" s="18" t="s">
        <v>84</v>
      </c>
    </row>
    <row r="335" spans="1:65" s="2" customFormat="1" ht="16.5" customHeight="1">
      <c r="A335" s="35"/>
      <c r="B335" s="36"/>
      <c r="C335" s="231" t="s">
        <v>209</v>
      </c>
      <c r="D335" s="231" t="s">
        <v>259</v>
      </c>
      <c r="E335" s="232" t="s">
        <v>552</v>
      </c>
      <c r="F335" s="233" t="s">
        <v>553</v>
      </c>
      <c r="G335" s="234" t="s">
        <v>255</v>
      </c>
      <c r="H335" s="235">
        <v>5</v>
      </c>
      <c r="I335" s="236"/>
      <c r="J335" s="237">
        <f>ROUND(I335*H335,2)</f>
        <v>0</v>
      </c>
      <c r="K335" s="233" t="s">
        <v>530</v>
      </c>
      <c r="L335" s="238"/>
      <c r="M335" s="239" t="s">
        <v>19</v>
      </c>
      <c r="N335" s="240" t="s">
        <v>46</v>
      </c>
      <c r="O335" s="65"/>
      <c r="P335" s="189">
        <f>O335*H335</f>
        <v>0</v>
      </c>
      <c r="Q335" s="189">
        <v>1.1999999999999999E-3</v>
      </c>
      <c r="R335" s="189">
        <f>Q335*H335</f>
        <v>5.9999999999999993E-3</v>
      </c>
      <c r="S335" s="189">
        <v>0</v>
      </c>
      <c r="T335" s="190">
        <f>S335*H335</f>
        <v>0</v>
      </c>
      <c r="U335" s="35"/>
      <c r="V335" s="35"/>
      <c r="W335" s="35"/>
      <c r="X335" s="35"/>
      <c r="Y335" s="35"/>
      <c r="Z335" s="35"/>
      <c r="AA335" s="35"/>
      <c r="AB335" s="35"/>
      <c r="AC335" s="35"/>
      <c r="AD335" s="35"/>
      <c r="AE335" s="35"/>
      <c r="AR335" s="191" t="s">
        <v>388</v>
      </c>
      <c r="AT335" s="191" t="s">
        <v>259</v>
      </c>
      <c r="AU335" s="191" t="s">
        <v>84</v>
      </c>
      <c r="AY335" s="18" t="s">
        <v>159</v>
      </c>
      <c r="BE335" s="192">
        <f>IF(N335="základní",J335,0)</f>
        <v>0</v>
      </c>
      <c r="BF335" s="192">
        <f>IF(N335="snížená",J335,0)</f>
        <v>0</v>
      </c>
      <c r="BG335" s="192">
        <f>IF(N335="zákl. přenesená",J335,0)</f>
        <v>0</v>
      </c>
      <c r="BH335" s="192">
        <f>IF(N335="sníž. přenesená",J335,0)</f>
        <v>0</v>
      </c>
      <c r="BI335" s="192">
        <f>IF(N335="nulová",J335,0)</f>
        <v>0</v>
      </c>
      <c r="BJ335" s="18" t="s">
        <v>82</v>
      </c>
      <c r="BK335" s="192">
        <f>ROUND(I335*H335,2)</f>
        <v>0</v>
      </c>
      <c r="BL335" s="18" t="s">
        <v>275</v>
      </c>
      <c r="BM335" s="191" t="s">
        <v>554</v>
      </c>
    </row>
    <row r="336" spans="1:65" s="2" customFormat="1" ht="16.5" customHeight="1">
      <c r="A336" s="35"/>
      <c r="B336" s="36"/>
      <c r="C336" s="180" t="s">
        <v>555</v>
      </c>
      <c r="D336" s="180" t="s">
        <v>161</v>
      </c>
      <c r="E336" s="181" t="s">
        <v>556</v>
      </c>
      <c r="F336" s="182" t="s">
        <v>557</v>
      </c>
      <c r="G336" s="183" t="s">
        <v>255</v>
      </c>
      <c r="H336" s="184">
        <v>1</v>
      </c>
      <c r="I336" s="185"/>
      <c r="J336" s="186">
        <f>ROUND(I336*H336,2)</f>
        <v>0</v>
      </c>
      <c r="K336" s="182" t="s">
        <v>165</v>
      </c>
      <c r="L336" s="40"/>
      <c r="M336" s="187" t="s">
        <v>19</v>
      </c>
      <c r="N336" s="188" t="s">
        <v>46</v>
      </c>
      <c r="O336" s="65"/>
      <c r="P336" s="189">
        <f>O336*H336</f>
        <v>0</v>
      </c>
      <c r="Q336" s="189">
        <v>0</v>
      </c>
      <c r="R336" s="189">
        <f>Q336*H336</f>
        <v>0</v>
      </c>
      <c r="S336" s="189">
        <v>0</v>
      </c>
      <c r="T336" s="190">
        <f>S336*H336</f>
        <v>0</v>
      </c>
      <c r="U336" s="35"/>
      <c r="V336" s="35"/>
      <c r="W336" s="35"/>
      <c r="X336" s="35"/>
      <c r="Y336" s="35"/>
      <c r="Z336" s="35"/>
      <c r="AA336" s="35"/>
      <c r="AB336" s="35"/>
      <c r="AC336" s="35"/>
      <c r="AD336" s="35"/>
      <c r="AE336" s="35"/>
      <c r="AR336" s="191" t="s">
        <v>275</v>
      </c>
      <c r="AT336" s="191" t="s">
        <v>161</v>
      </c>
      <c r="AU336" s="191" t="s">
        <v>84</v>
      </c>
      <c r="AY336" s="18" t="s">
        <v>159</v>
      </c>
      <c r="BE336" s="192">
        <f>IF(N336="základní",J336,0)</f>
        <v>0</v>
      </c>
      <c r="BF336" s="192">
        <f>IF(N336="snížená",J336,0)</f>
        <v>0</v>
      </c>
      <c r="BG336" s="192">
        <f>IF(N336="zákl. přenesená",J336,0)</f>
        <v>0</v>
      </c>
      <c r="BH336" s="192">
        <f>IF(N336="sníž. přenesená",J336,0)</f>
        <v>0</v>
      </c>
      <c r="BI336" s="192">
        <f>IF(N336="nulová",J336,0)</f>
        <v>0</v>
      </c>
      <c r="BJ336" s="18" t="s">
        <v>82</v>
      </c>
      <c r="BK336" s="192">
        <f>ROUND(I336*H336,2)</f>
        <v>0</v>
      </c>
      <c r="BL336" s="18" t="s">
        <v>275</v>
      </c>
      <c r="BM336" s="191" t="s">
        <v>558</v>
      </c>
    </row>
    <row r="337" spans="1:65" s="2" customFormat="1" ht="11.25">
      <c r="A337" s="35"/>
      <c r="B337" s="36"/>
      <c r="C337" s="37"/>
      <c r="D337" s="193" t="s">
        <v>168</v>
      </c>
      <c r="E337" s="37"/>
      <c r="F337" s="194" t="s">
        <v>559</v>
      </c>
      <c r="G337" s="37"/>
      <c r="H337" s="37"/>
      <c r="I337" s="195"/>
      <c r="J337" s="37"/>
      <c r="K337" s="37"/>
      <c r="L337" s="40"/>
      <c r="M337" s="196"/>
      <c r="N337" s="197"/>
      <c r="O337" s="65"/>
      <c r="P337" s="65"/>
      <c r="Q337" s="65"/>
      <c r="R337" s="65"/>
      <c r="S337" s="65"/>
      <c r="T337" s="66"/>
      <c r="U337" s="35"/>
      <c r="V337" s="35"/>
      <c r="W337" s="35"/>
      <c r="X337" s="35"/>
      <c r="Y337" s="35"/>
      <c r="Z337" s="35"/>
      <c r="AA337" s="35"/>
      <c r="AB337" s="35"/>
      <c r="AC337" s="35"/>
      <c r="AD337" s="35"/>
      <c r="AE337" s="35"/>
      <c r="AT337" s="18" t="s">
        <v>168</v>
      </c>
      <c r="AU337" s="18" t="s">
        <v>84</v>
      </c>
    </row>
    <row r="338" spans="1:65" s="2" customFormat="1" ht="16.5" customHeight="1">
      <c r="A338" s="35"/>
      <c r="B338" s="36"/>
      <c r="C338" s="231" t="s">
        <v>560</v>
      </c>
      <c r="D338" s="231" t="s">
        <v>259</v>
      </c>
      <c r="E338" s="232" t="s">
        <v>561</v>
      </c>
      <c r="F338" s="233" t="s">
        <v>562</v>
      </c>
      <c r="G338" s="234" t="s">
        <v>255</v>
      </c>
      <c r="H338" s="235">
        <v>1</v>
      </c>
      <c r="I338" s="236"/>
      <c r="J338" s="237">
        <f>ROUND(I338*H338,2)</f>
        <v>0</v>
      </c>
      <c r="K338" s="233" t="s">
        <v>530</v>
      </c>
      <c r="L338" s="238"/>
      <c r="M338" s="239" t="s">
        <v>19</v>
      </c>
      <c r="N338" s="240" t="s">
        <v>46</v>
      </c>
      <c r="O338" s="65"/>
      <c r="P338" s="189">
        <f>O338*H338</f>
        <v>0</v>
      </c>
      <c r="Q338" s="189">
        <v>2.2000000000000001E-3</v>
      </c>
      <c r="R338" s="189">
        <f>Q338*H338</f>
        <v>2.2000000000000001E-3</v>
      </c>
      <c r="S338" s="189">
        <v>0</v>
      </c>
      <c r="T338" s="190">
        <f>S338*H338</f>
        <v>0</v>
      </c>
      <c r="U338" s="35"/>
      <c r="V338" s="35"/>
      <c r="W338" s="35"/>
      <c r="X338" s="35"/>
      <c r="Y338" s="35"/>
      <c r="Z338" s="35"/>
      <c r="AA338" s="35"/>
      <c r="AB338" s="35"/>
      <c r="AC338" s="35"/>
      <c r="AD338" s="35"/>
      <c r="AE338" s="35"/>
      <c r="AR338" s="191" t="s">
        <v>388</v>
      </c>
      <c r="AT338" s="191" t="s">
        <v>259</v>
      </c>
      <c r="AU338" s="191" t="s">
        <v>84</v>
      </c>
      <c r="AY338" s="18" t="s">
        <v>159</v>
      </c>
      <c r="BE338" s="192">
        <f>IF(N338="základní",J338,0)</f>
        <v>0</v>
      </c>
      <c r="BF338" s="192">
        <f>IF(N338="snížená",J338,0)</f>
        <v>0</v>
      </c>
      <c r="BG338" s="192">
        <f>IF(N338="zákl. přenesená",J338,0)</f>
        <v>0</v>
      </c>
      <c r="BH338" s="192">
        <f>IF(N338="sníž. přenesená",J338,0)</f>
        <v>0</v>
      </c>
      <c r="BI338" s="192">
        <f>IF(N338="nulová",J338,0)</f>
        <v>0</v>
      </c>
      <c r="BJ338" s="18" t="s">
        <v>82</v>
      </c>
      <c r="BK338" s="192">
        <f>ROUND(I338*H338,2)</f>
        <v>0</v>
      </c>
      <c r="BL338" s="18" t="s">
        <v>275</v>
      </c>
      <c r="BM338" s="191" t="s">
        <v>563</v>
      </c>
    </row>
    <row r="339" spans="1:65" s="13" customFormat="1" ht="11.25">
      <c r="B339" s="198"/>
      <c r="C339" s="199"/>
      <c r="D339" s="200" t="s">
        <v>170</v>
      </c>
      <c r="E339" s="201" t="s">
        <v>19</v>
      </c>
      <c r="F339" s="202" t="s">
        <v>532</v>
      </c>
      <c r="G339" s="199"/>
      <c r="H339" s="203">
        <v>1</v>
      </c>
      <c r="I339" s="204"/>
      <c r="J339" s="199"/>
      <c r="K339" s="199"/>
      <c r="L339" s="205"/>
      <c r="M339" s="206"/>
      <c r="N339" s="207"/>
      <c r="O339" s="207"/>
      <c r="P339" s="207"/>
      <c r="Q339" s="207"/>
      <c r="R339" s="207"/>
      <c r="S339" s="207"/>
      <c r="T339" s="208"/>
      <c r="AT339" s="209" t="s">
        <v>170</v>
      </c>
      <c r="AU339" s="209" t="s">
        <v>84</v>
      </c>
      <c r="AV339" s="13" t="s">
        <v>84</v>
      </c>
      <c r="AW339" s="13" t="s">
        <v>36</v>
      </c>
      <c r="AX339" s="13" t="s">
        <v>82</v>
      </c>
      <c r="AY339" s="209" t="s">
        <v>159</v>
      </c>
    </row>
    <row r="340" spans="1:65" s="2" customFormat="1" ht="16.5" customHeight="1">
      <c r="A340" s="35"/>
      <c r="B340" s="36"/>
      <c r="C340" s="180" t="s">
        <v>250</v>
      </c>
      <c r="D340" s="180" t="s">
        <v>161</v>
      </c>
      <c r="E340" s="181" t="s">
        <v>564</v>
      </c>
      <c r="F340" s="182" t="s">
        <v>565</v>
      </c>
      <c r="G340" s="183" t="s">
        <v>255</v>
      </c>
      <c r="H340" s="184">
        <v>1</v>
      </c>
      <c r="I340" s="185"/>
      <c r="J340" s="186">
        <f>ROUND(I340*H340,2)</f>
        <v>0</v>
      </c>
      <c r="K340" s="182" t="s">
        <v>165</v>
      </c>
      <c r="L340" s="40"/>
      <c r="M340" s="187" t="s">
        <v>19</v>
      </c>
      <c r="N340" s="188" t="s">
        <v>46</v>
      </c>
      <c r="O340" s="65"/>
      <c r="P340" s="189">
        <f>O340*H340</f>
        <v>0</v>
      </c>
      <c r="Q340" s="189">
        <v>0</v>
      </c>
      <c r="R340" s="189">
        <f>Q340*H340</f>
        <v>0</v>
      </c>
      <c r="S340" s="189">
        <v>0</v>
      </c>
      <c r="T340" s="190">
        <f>S340*H340</f>
        <v>0</v>
      </c>
      <c r="U340" s="35"/>
      <c r="V340" s="35"/>
      <c r="W340" s="35"/>
      <c r="X340" s="35"/>
      <c r="Y340" s="35"/>
      <c r="Z340" s="35"/>
      <c r="AA340" s="35"/>
      <c r="AB340" s="35"/>
      <c r="AC340" s="35"/>
      <c r="AD340" s="35"/>
      <c r="AE340" s="35"/>
      <c r="AR340" s="191" t="s">
        <v>275</v>
      </c>
      <c r="AT340" s="191" t="s">
        <v>161</v>
      </c>
      <c r="AU340" s="191" t="s">
        <v>84</v>
      </c>
      <c r="AY340" s="18" t="s">
        <v>159</v>
      </c>
      <c r="BE340" s="192">
        <f>IF(N340="základní",J340,0)</f>
        <v>0</v>
      </c>
      <c r="BF340" s="192">
        <f>IF(N340="snížená",J340,0)</f>
        <v>0</v>
      </c>
      <c r="BG340" s="192">
        <f>IF(N340="zákl. přenesená",J340,0)</f>
        <v>0</v>
      </c>
      <c r="BH340" s="192">
        <f>IF(N340="sníž. přenesená",J340,0)</f>
        <v>0</v>
      </c>
      <c r="BI340" s="192">
        <f>IF(N340="nulová",J340,0)</f>
        <v>0</v>
      </c>
      <c r="BJ340" s="18" t="s">
        <v>82</v>
      </c>
      <c r="BK340" s="192">
        <f>ROUND(I340*H340,2)</f>
        <v>0</v>
      </c>
      <c r="BL340" s="18" t="s">
        <v>275</v>
      </c>
      <c r="BM340" s="191" t="s">
        <v>566</v>
      </c>
    </row>
    <row r="341" spans="1:65" s="2" customFormat="1" ht="11.25">
      <c r="A341" s="35"/>
      <c r="B341" s="36"/>
      <c r="C341" s="37"/>
      <c r="D341" s="193" t="s">
        <v>168</v>
      </c>
      <c r="E341" s="37"/>
      <c r="F341" s="194" t="s">
        <v>567</v>
      </c>
      <c r="G341" s="37"/>
      <c r="H341" s="37"/>
      <c r="I341" s="195"/>
      <c r="J341" s="37"/>
      <c r="K341" s="37"/>
      <c r="L341" s="40"/>
      <c r="M341" s="196"/>
      <c r="N341" s="197"/>
      <c r="O341" s="65"/>
      <c r="P341" s="65"/>
      <c r="Q341" s="65"/>
      <c r="R341" s="65"/>
      <c r="S341" s="65"/>
      <c r="T341" s="66"/>
      <c r="U341" s="35"/>
      <c r="V341" s="35"/>
      <c r="W341" s="35"/>
      <c r="X341" s="35"/>
      <c r="Y341" s="35"/>
      <c r="Z341" s="35"/>
      <c r="AA341" s="35"/>
      <c r="AB341" s="35"/>
      <c r="AC341" s="35"/>
      <c r="AD341" s="35"/>
      <c r="AE341" s="35"/>
      <c r="AT341" s="18" t="s">
        <v>168</v>
      </c>
      <c r="AU341" s="18" t="s">
        <v>84</v>
      </c>
    </row>
    <row r="342" spans="1:65" s="2" customFormat="1" ht="16.5" customHeight="1">
      <c r="A342" s="35"/>
      <c r="B342" s="36"/>
      <c r="C342" s="231" t="s">
        <v>568</v>
      </c>
      <c r="D342" s="231" t="s">
        <v>259</v>
      </c>
      <c r="E342" s="232" t="s">
        <v>569</v>
      </c>
      <c r="F342" s="233" t="s">
        <v>570</v>
      </c>
      <c r="G342" s="234" t="s">
        <v>255</v>
      </c>
      <c r="H342" s="235">
        <v>1</v>
      </c>
      <c r="I342" s="236"/>
      <c r="J342" s="237">
        <f>ROUND(I342*H342,2)</f>
        <v>0</v>
      </c>
      <c r="K342" s="233" t="s">
        <v>165</v>
      </c>
      <c r="L342" s="238"/>
      <c r="M342" s="239" t="s">
        <v>19</v>
      </c>
      <c r="N342" s="240" t="s">
        <v>46</v>
      </c>
      <c r="O342" s="65"/>
      <c r="P342" s="189">
        <f>O342*H342</f>
        <v>0</v>
      </c>
      <c r="Q342" s="189">
        <v>1.23E-3</v>
      </c>
      <c r="R342" s="189">
        <f>Q342*H342</f>
        <v>1.23E-3</v>
      </c>
      <c r="S342" s="189">
        <v>0</v>
      </c>
      <c r="T342" s="190">
        <f>S342*H342</f>
        <v>0</v>
      </c>
      <c r="U342" s="35"/>
      <c r="V342" s="35"/>
      <c r="W342" s="35"/>
      <c r="X342" s="35"/>
      <c r="Y342" s="35"/>
      <c r="Z342" s="35"/>
      <c r="AA342" s="35"/>
      <c r="AB342" s="35"/>
      <c r="AC342" s="35"/>
      <c r="AD342" s="35"/>
      <c r="AE342" s="35"/>
      <c r="AR342" s="191" t="s">
        <v>388</v>
      </c>
      <c r="AT342" s="191" t="s">
        <v>259</v>
      </c>
      <c r="AU342" s="191" t="s">
        <v>84</v>
      </c>
      <c r="AY342" s="18" t="s">
        <v>159</v>
      </c>
      <c r="BE342" s="192">
        <f>IF(N342="základní",J342,0)</f>
        <v>0</v>
      </c>
      <c r="BF342" s="192">
        <f>IF(N342="snížená",J342,0)</f>
        <v>0</v>
      </c>
      <c r="BG342" s="192">
        <f>IF(N342="zákl. přenesená",J342,0)</f>
        <v>0</v>
      </c>
      <c r="BH342" s="192">
        <f>IF(N342="sníž. přenesená",J342,0)</f>
        <v>0</v>
      </c>
      <c r="BI342" s="192">
        <f>IF(N342="nulová",J342,0)</f>
        <v>0</v>
      </c>
      <c r="BJ342" s="18" t="s">
        <v>82</v>
      </c>
      <c r="BK342" s="192">
        <f>ROUND(I342*H342,2)</f>
        <v>0</v>
      </c>
      <c r="BL342" s="18" t="s">
        <v>275</v>
      </c>
      <c r="BM342" s="191" t="s">
        <v>571</v>
      </c>
    </row>
    <row r="343" spans="1:65" s="2" customFormat="1" ht="24.2" customHeight="1">
      <c r="A343" s="35"/>
      <c r="B343" s="36"/>
      <c r="C343" s="180" t="s">
        <v>572</v>
      </c>
      <c r="D343" s="180" t="s">
        <v>161</v>
      </c>
      <c r="E343" s="181" t="s">
        <v>573</v>
      </c>
      <c r="F343" s="182" t="s">
        <v>574</v>
      </c>
      <c r="G343" s="183" t="s">
        <v>174</v>
      </c>
      <c r="H343" s="184">
        <v>0.186</v>
      </c>
      <c r="I343" s="185"/>
      <c r="J343" s="186">
        <f>ROUND(I343*H343,2)</f>
        <v>0</v>
      </c>
      <c r="K343" s="182" t="s">
        <v>165</v>
      </c>
      <c r="L343" s="40"/>
      <c r="M343" s="187" t="s">
        <v>19</v>
      </c>
      <c r="N343" s="188" t="s">
        <v>46</v>
      </c>
      <c r="O343" s="65"/>
      <c r="P343" s="189">
        <f>O343*H343</f>
        <v>0</v>
      </c>
      <c r="Q343" s="189">
        <v>0</v>
      </c>
      <c r="R343" s="189">
        <f>Q343*H343</f>
        <v>0</v>
      </c>
      <c r="S343" s="189">
        <v>0</v>
      </c>
      <c r="T343" s="190">
        <f>S343*H343</f>
        <v>0</v>
      </c>
      <c r="U343" s="35"/>
      <c r="V343" s="35"/>
      <c r="W343" s="35"/>
      <c r="X343" s="35"/>
      <c r="Y343" s="35"/>
      <c r="Z343" s="35"/>
      <c r="AA343" s="35"/>
      <c r="AB343" s="35"/>
      <c r="AC343" s="35"/>
      <c r="AD343" s="35"/>
      <c r="AE343" s="35"/>
      <c r="AR343" s="191" t="s">
        <v>275</v>
      </c>
      <c r="AT343" s="191" t="s">
        <v>161</v>
      </c>
      <c r="AU343" s="191" t="s">
        <v>84</v>
      </c>
      <c r="AY343" s="18" t="s">
        <v>159</v>
      </c>
      <c r="BE343" s="192">
        <f>IF(N343="základní",J343,0)</f>
        <v>0</v>
      </c>
      <c r="BF343" s="192">
        <f>IF(N343="snížená",J343,0)</f>
        <v>0</v>
      </c>
      <c r="BG343" s="192">
        <f>IF(N343="zákl. přenesená",J343,0)</f>
        <v>0</v>
      </c>
      <c r="BH343" s="192">
        <f>IF(N343="sníž. přenesená",J343,0)</f>
        <v>0</v>
      </c>
      <c r="BI343" s="192">
        <f>IF(N343="nulová",J343,0)</f>
        <v>0</v>
      </c>
      <c r="BJ343" s="18" t="s">
        <v>82</v>
      </c>
      <c r="BK343" s="192">
        <f>ROUND(I343*H343,2)</f>
        <v>0</v>
      </c>
      <c r="BL343" s="18" t="s">
        <v>275</v>
      </c>
      <c r="BM343" s="191" t="s">
        <v>575</v>
      </c>
    </row>
    <row r="344" spans="1:65" s="2" customFormat="1" ht="11.25">
      <c r="A344" s="35"/>
      <c r="B344" s="36"/>
      <c r="C344" s="37"/>
      <c r="D344" s="193" t="s">
        <v>168</v>
      </c>
      <c r="E344" s="37"/>
      <c r="F344" s="194" t="s">
        <v>576</v>
      </c>
      <c r="G344" s="37"/>
      <c r="H344" s="37"/>
      <c r="I344" s="195"/>
      <c r="J344" s="37"/>
      <c r="K344" s="37"/>
      <c r="L344" s="40"/>
      <c r="M344" s="196"/>
      <c r="N344" s="197"/>
      <c r="O344" s="65"/>
      <c r="P344" s="65"/>
      <c r="Q344" s="65"/>
      <c r="R344" s="65"/>
      <c r="S344" s="65"/>
      <c r="T344" s="66"/>
      <c r="U344" s="35"/>
      <c r="V344" s="35"/>
      <c r="W344" s="35"/>
      <c r="X344" s="35"/>
      <c r="Y344" s="35"/>
      <c r="Z344" s="35"/>
      <c r="AA344" s="35"/>
      <c r="AB344" s="35"/>
      <c r="AC344" s="35"/>
      <c r="AD344" s="35"/>
      <c r="AE344" s="35"/>
      <c r="AT344" s="18" t="s">
        <v>168</v>
      </c>
      <c r="AU344" s="18" t="s">
        <v>84</v>
      </c>
    </row>
    <row r="345" spans="1:65" s="2" customFormat="1" ht="24.2" customHeight="1">
      <c r="A345" s="35"/>
      <c r="B345" s="36"/>
      <c r="C345" s="180" t="s">
        <v>577</v>
      </c>
      <c r="D345" s="180" t="s">
        <v>161</v>
      </c>
      <c r="E345" s="181" t="s">
        <v>578</v>
      </c>
      <c r="F345" s="182" t="s">
        <v>579</v>
      </c>
      <c r="G345" s="183" t="s">
        <v>174</v>
      </c>
      <c r="H345" s="184">
        <v>0.186</v>
      </c>
      <c r="I345" s="185"/>
      <c r="J345" s="186">
        <f>ROUND(I345*H345,2)</f>
        <v>0</v>
      </c>
      <c r="K345" s="182" t="s">
        <v>165</v>
      </c>
      <c r="L345" s="40"/>
      <c r="M345" s="187" t="s">
        <v>19</v>
      </c>
      <c r="N345" s="188" t="s">
        <v>46</v>
      </c>
      <c r="O345" s="65"/>
      <c r="P345" s="189">
        <f>O345*H345</f>
        <v>0</v>
      </c>
      <c r="Q345" s="189">
        <v>0</v>
      </c>
      <c r="R345" s="189">
        <f>Q345*H345</f>
        <v>0</v>
      </c>
      <c r="S345" s="189">
        <v>0</v>
      </c>
      <c r="T345" s="190">
        <f>S345*H345</f>
        <v>0</v>
      </c>
      <c r="U345" s="35"/>
      <c r="V345" s="35"/>
      <c r="W345" s="35"/>
      <c r="X345" s="35"/>
      <c r="Y345" s="35"/>
      <c r="Z345" s="35"/>
      <c r="AA345" s="35"/>
      <c r="AB345" s="35"/>
      <c r="AC345" s="35"/>
      <c r="AD345" s="35"/>
      <c r="AE345" s="35"/>
      <c r="AR345" s="191" t="s">
        <v>275</v>
      </c>
      <c r="AT345" s="191" t="s">
        <v>161</v>
      </c>
      <c r="AU345" s="191" t="s">
        <v>84</v>
      </c>
      <c r="AY345" s="18" t="s">
        <v>159</v>
      </c>
      <c r="BE345" s="192">
        <f>IF(N345="základní",J345,0)</f>
        <v>0</v>
      </c>
      <c r="BF345" s="192">
        <f>IF(N345="snížená",J345,0)</f>
        <v>0</v>
      </c>
      <c r="BG345" s="192">
        <f>IF(N345="zákl. přenesená",J345,0)</f>
        <v>0</v>
      </c>
      <c r="BH345" s="192">
        <f>IF(N345="sníž. přenesená",J345,0)</f>
        <v>0</v>
      </c>
      <c r="BI345" s="192">
        <f>IF(N345="nulová",J345,0)</f>
        <v>0</v>
      </c>
      <c r="BJ345" s="18" t="s">
        <v>82</v>
      </c>
      <c r="BK345" s="192">
        <f>ROUND(I345*H345,2)</f>
        <v>0</v>
      </c>
      <c r="BL345" s="18" t="s">
        <v>275</v>
      </c>
      <c r="BM345" s="191" t="s">
        <v>580</v>
      </c>
    </row>
    <row r="346" spans="1:65" s="2" customFormat="1" ht="11.25">
      <c r="A346" s="35"/>
      <c r="B346" s="36"/>
      <c r="C346" s="37"/>
      <c r="D346" s="193" t="s">
        <v>168</v>
      </c>
      <c r="E346" s="37"/>
      <c r="F346" s="194" t="s">
        <v>581</v>
      </c>
      <c r="G346" s="37"/>
      <c r="H346" s="37"/>
      <c r="I346" s="195"/>
      <c r="J346" s="37"/>
      <c r="K346" s="37"/>
      <c r="L346" s="40"/>
      <c r="M346" s="196"/>
      <c r="N346" s="197"/>
      <c r="O346" s="65"/>
      <c r="P346" s="65"/>
      <c r="Q346" s="65"/>
      <c r="R346" s="65"/>
      <c r="S346" s="65"/>
      <c r="T346" s="66"/>
      <c r="U346" s="35"/>
      <c r="V346" s="35"/>
      <c r="W346" s="35"/>
      <c r="X346" s="35"/>
      <c r="Y346" s="35"/>
      <c r="Z346" s="35"/>
      <c r="AA346" s="35"/>
      <c r="AB346" s="35"/>
      <c r="AC346" s="35"/>
      <c r="AD346" s="35"/>
      <c r="AE346" s="35"/>
      <c r="AT346" s="18" t="s">
        <v>168</v>
      </c>
      <c r="AU346" s="18" t="s">
        <v>84</v>
      </c>
    </row>
    <row r="347" spans="1:65" s="12" customFormat="1" ht="22.9" customHeight="1">
      <c r="B347" s="164"/>
      <c r="C347" s="165"/>
      <c r="D347" s="166" t="s">
        <v>74</v>
      </c>
      <c r="E347" s="178" t="s">
        <v>582</v>
      </c>
      <c r="F347" s="178" t="s">
        <v>583</v>
      </c>
      <c r="G347" s="165"/>
      <c r="H347" s="165"/>
      <c r="I347" s="168"/>
      <c r="J347" s="179">
        <f>BK347</f>
        <v>0</v>
      </c>
      <c r="K347" s="165"/>
      <c r="L347" s="170"/>
      <c r="M347" s="171"/>
      <c r="N347" s="172"/>
      <c r="O347" s="172"/>
      <c r="P347" s="173">
        <f>SUM(P348:P354)</f>
        <v>0</v>
      </c>
      <c r="Q347" s="172"/>
      <c r="R347" s="173">
        <f>SUM(R348:R354)</f>
        <v>2.98E-3</v>
      </c>
      <c r="S347" s="172"/>
      <c r="T347" s="174">
        <f>SUM(T348:T354)</f>
        <v>0</v>
      </c>
      <c r="AR347" s="175" t="s">
        <v>84</v>
      </c>
      <c r="AT347" s="176" t="s">
        <v>74</v>
      </c>
      <c r="AU347" s="176" t="s">
        <v>82</v>
      </c>
      <c r="AY347" s="175" t="s">
        <v>159</v>
      </c>
      <c r="BK347" s="177">
        <f>SUM(BK348:BK354)</f>
        <v>0</v>
      </c>
    </row>
    <row r="348" spans="1:65" s="2" customFormat="1" ht="16.5" customHeight="1">
      <c r="A348" s="35"/>
      <c r="B348" s="36"/>
      <c r="C348" s="180" t="s">
        <v>584</v>
      </c>
      <c r="D348" s="180" t="s">
        <v>161</v>
      </c>
      <c r="E348" s="181" t="s">
        <v>585</v>
      </c>
      <c r="F348" s="182" t="s">
        <v>586</v>
      </c>
      <c r="G348" s="183" t="s">
        <v>255</v>
      </c>
      <c r="H348" s="184">
        <v>1</v>
      </c>
      <c r="I348" s="185"/>
      <c r="J348" s="186">
        <f>ROUND(I348*H348,2)</f>
        <v>0</v>
      </c>
      <c r="K348" s="182" t="s">
        <v>165</v>
      </c>
      <c r="L348" s="40"/>
      <c r="M348" s="187" t="s">
        <v>19</v>
      </c>
      <c r="N348" s="188" t="s">
        <v>46</v>
      </c>
      <c r="O348" s="65"/>
      <c r="P348" s="189">
        <f>O348*H348</f>
        <v>0</v>
      </c>
      <c r="Q348" s="189">
        <v>0</v>
      </c>
      <c r="R348" s="189">
        <f>Q348*H348</f>
        <v>0</v>
      </c>
      <c r="S348" s="189">
        <v>0</v>
      </c>
      <c r="T348" s="190">
        <f>S348*H348</f>
        <v>0</v>
      </c>
      <c r="U348" s="35"/>
      <c r="V348" s="35"/>
      <c r="W348" s="35"/>
      <c r="X348" s="35"/>
      <c r="Y348" s="35"/>
      <c r="Z348" s="35"/>
      <c r="AA348" s="35"/>
      <c r="AB348" s="35"/>
      <c r="AC348" s="35"/>
      <c r="AD348" s="35"/>
      <c r="AE348" s="35"/>
      <c r="AR348" s="191" t="s">
        <v>275</v>
      </c>
      <c r="AT348" s="191" t="s">
        <v>161</v>
      </c>
      <c r="AU348" s="191" t="s">
        <v>84</v>
      </c>
      <c r="AY348" s="18" t="s">
        <v>159</v>
      </c>
      <c r="BE348" s="192">
        <f>IF(N348="základní",J348,0)</f>
        <v>0</v>
      </c>
      <c r="BF348" s="192">
        <f>IF(N348="snížená",J348,0)</f>
        <v>0</v>
      </c>
      <c r="BG348" s="192">
        <f>IF(N348="zákl. přenesená",J348,0)</f>
        <v>0</v>
      </c>
      <c r="BH348" s="192">
        <f>IF(N348="sníž. přenesená",J348,0)</f>
        <v>0</v>
      </c>
      <c r="BI348" s="192">
        <f>IF(N348="nulová",J348,0)</f>
        <v>0</v>
      </c>
      <c r="BJ348" s="18" t="s">
        <v>82</v>
      </c>
      <c r="BK348" s="192">
        <f>ROUND(I348*H348,2)</f>
        <v>0</v>
      </c>
      <c r="BL348" s="18" t="s">
        <v>275</v>
      </c>
      <c r="BM348" s="191" t="s">
        <v>587</v>
      </c>
    </row>
    <row r="349" spans="1:65" s="2" customFormat="1" ht="11.25">
      <c r="A349" s="35"/>
      <c r="B349" s="36"/>
      <c r="C349" s="37"/>
      <c r="D349" s="193" t="s">
        <v>168</v>
      </c>
      <c r="E349" s="37"/>
      <c r="F349" s="194" t="s">
        <v>588</v>
      </c>
      <c r="G349" s="37"/>
      <c r="H349" s="37"/>
      <c r="I349" s="195"/>
      <c r="J349" s="37"/>
      <c r="K349" s="37"/>
      <c r="L349" s="40"/>
      <c r="M349" s="196"/>
      <c r="N349" s="197"/>
      <c r="O349" s="65"/>
      <c r="P349" s="65"/>
      <c r="Q349" s="65"/>
      <c r="R349" s="65"/>
      <c r="S349" s="65"/>
      <c r="T349" s="66"/>
      <c r="U349" s="35"/>
      <c r="V349" s="35"/>
      <c r="W349" s="35"/>
      <c r="X349" s="35"/>
      <c r="Y349" s="35"/>
      <c r="Z349" s="35"/>
      <c r="AA349" s="35"/>
      <c r="AB349" s="35"/>
      <c r="AC349" s="35"/>
      <c r="AD349" s="35"/>
      <c r="AE349" s="35"/>
      <c r="AT349" s="18" t="s">
        <v>168</v>
      </c>
      <c r="AU349" s="18" t="s">
        <v>84</v>
      </c>
    </row>
    <row r="350" spans="1:65" s="2" customFormat="1" ht="16.5" customHeight="1">
      <c r="A350" s="35"/>
      <c r="B350" s="36"/>
      <c r="C350" s="231" t="s">
        <v>589</v>
      </c>
      <c r="D350" s="231" t="s">
        <v>259</v>
      </c>
      <c r="E350" s="232" t="s">
        <v>590</v>
      </c>
      <c r="F350" s="233" t="s">
        <v>591</v>
      </c>
      <c r="G350" s="234" t="s">
        <v>255</v>
      </c>
      <c r="H350" s="235">
        <v>1</v>
      </c>
      <c r="I350" s="236"/>
      <c r="J350" s="237">
        <f>ROUND(I350*H350,2)</f>
        <v>0</v>
      </c>
      <c r="K350" s="233" t="s">
        <v>165</v>
      </c>
      <c r="L350" s="238"/>
      <c r="M350" s="239" t="s">
        <v>19</v>
      </c>
      <c r="N350" s="240" t="s">
        <v>46</v>
      </c>
      <c r="O350" s="65"/>
      <c r="P350" s="189">
        <f>O350*H350</f>
        <v>0</v>
      </c>
      <c r="Q350" s="189">
        <v>2.98E-3</v>
      </c>
      <c r="R350" s="189">
        <f>Q350*H350</f>
        <v>2.98E-3</v>
      </c>
      <c r="S350" s="189">
        <v>0</v>
      </c>
      <c r="T350" s="190">
        <f>S350*H350</f>
        <v>0</v>
      </c>
      <c r="U350" s="35"/>
      <c r="V350" s="35"/>
      <c r="W350" s="35"/>
      <c r="X350" s="35"/>
      <c r="Y350" s="35"/>
      <c r="Z350" s="35"/>
      <c r="AA350" s="35"/>
      <c r="AB350" s="35"/>
      <c r="AC350" s="35"/>
      <c r="AD350" s="35"/>
      <c r="AE350" s="35"/>
      <c r="AR350" s="191" t="s">
        <v>388</v>
      </c>
      <c r="AT350" s="191" t="s">
        <v>259</v>
      </c>
      <c r="AU350" s="191" t="s">
        <v>84</v>
      </c>
      <c r="AY350" s="18" t="s">
        <v>159</v>
      </c>
      <c r="BE350" s="192">
        <f>IF(N350="základní",J350,0)</f>
        <v>0</v>
      </c>
      <c r="BF350" s="192">
        <f>IF(N350="snížená",J350,0)</f>
        <v>0</v>
      </c>
      <c r="BG350" s="192">
        <f>IF(N350="zákl. přenesená",J350,0)</f>
        <v>0</v>
      </c>
      <c r="BH350" s="192">
        <f>IF(N350="sníž. přenesená",J350,0)</f>
        <v>0</v>
      </c>
      <c r="BI350" s="192">
        <f>IF(N350="nulová",J350,0)</f>
        <v>0</v>
      </c>
      <c r="BJ350" s="18" t="s">
        <v>82</v>
      </c>
      <c r="BK350" s="192">
        <f>ROUND(I350*H350,2)</f>
        <v>0</v>
      </c>
      <c r="BL350" s="18" t="s">
        <v>275</v>
      </c>
      <c r="BM350" s="191" t="s">
        <v>592</v>
      </c>
    </row>
    <row r="351" spans="1:65" s="2" customFormat="1" ht="24.2" customHeight="1">
      <c r="A351" s="35"/>
      <c r="B351" s="36"/>
      <c r="C351" s="180" t="s">
        <v>593</v>
      </c>
      <c r="D351" s="180" t="s">
        <v>161</v>
      </c>
      <c r="E351" s="181" t="s">
        <v>594</v>
      </c>
      <c r="F351" s="182" t="s">
        <v>595</v>
      </c>
      <c r="G351" s="183" t="s">
        <v>174</v>
      </c>
      <c r="H351" s="184">
        <v>3.0000000000000001E-3</v>
      </c>
      <c r="I351" s="185"/>
      <c r="J351" s="186">
        <f>ROUND(I351*H351,2)</f>
        <v>0</v>
      </c>
      <c r="K351" s="182" t="s">
        <v>165</v>
      </c>
      <c r="L351" s="40"/>
      <c r="M351" s="187" t="s">
        <v>19</v>
      </c>
      <c r="N351" s="188" t="s">
        <v>46</v>
      </c>
      <c r="O351" s="65"/>
      <c r="P351" s="189">
        <f>O351*H351</f>
        <v>0</v>
      </c>
      <c r="Q351" s="189">
        <v>0</v>
      </c>
      <c r="R351" s="189">
        <f>Q351*H351</f>
        <v>0</v>
      </c>
      <c r="S351" s="189">
        <v>0</v>
      </c>
      <c r="T351" s="190">
        <f>S351*H351</f>
        <v>0</v>
      </c>
      <c r="U351" s="35"/>
      <c r="V351" s="35"/>
      <c r="W351" s="35"/>
      <c r="X351" s="35"/>
      <c r="Y351" s="35"/>
      <c r="Z351" s="35"/>
      <c r="AA351" s="35"/>
      <c r="AB351" s="35"/>
      <c r="AC351" s="35"/>
      <c r="AD351" s="35"/>
      <c r="AE351" s="35"/>
      <c r="AR351" s="191" t="s">
        <v>275</v>
      </c>
      <c r="AT351" s="191" t="s">
        <v>161</v>
      </c>
      <c r="AU351" s="191" t="s">
        <v>84</v>
      </c>
      <c r="AY351" s="18" t="s">
        <v>159</v>
      </c>
      <c r="BE351" s="192">
        <f>IF(N351="základní",J351,0)</f>
        <v>0</v>
      </c>
      <c r="BF351" s="192">
        <f>IF(N351="snížená",J351,0)</f>
        <v>0</v>
      </c>
      <c r="BG351" s="192">
        <f>IF(N351="zákl. přenesená",J351,0)</f>
        <v>0</v>
      </c>
      <c r="BH351" s="192">
        <f>IF(N351="sníž. přenesená",J351,0)</f>
        <v>0</v>
      </c>
      <c r="BI351" s="192">
        <f>IF(N351="nulová",J351,0)</f>
        <v>0</v>
      </c>
      <c r="BJ351" s="18" t="s">
        <v>82</v>
      </c>
      <c r="BK351" s="192">
        <f>ROUND(I351*H351,2)</f>
        <v>0</v>
      </c>
      <c r="BL351" s="18" t="s">
        <v>275</v>
      </c>
      <c r="BM351" s="191" t="s">
        <v>596</v>
      </c>
    </row>
    <row r="352" spans="1:65" s="2" customFormat="1" ht="11.25">
      <c r="A352" s="35"/>
      <c r="B352" s="36"/>
      <c r="C352" s="37"/>
      <c r="D352" s="193" t="s">
        <v>168</v>
      </c>
      <c r="E352" s="37"/>
      <c r="F352" s="194" t="s">
        <v>597</v>
      </c>
      <c r="G352" s="37"/>
      <c r="H352" s="37"/>
      <c r="I352" s="195"/>
      <c r="J352" s="37"/>
      <c r="K352" s="37"/>
      <c r="L352" s="40"/>
      <c r="M352" s="196"/>
      <c r="N352" s="197"/>
      <c r="O352" s="65"/>
      <c r="P352" s="65"/>
      <c r="Q352" s="65"/>
      <c r="R352" s="65"/>
      <c r="S352" s="65"/>
      <c r="T352" s="66"/>
      <c r="U352" s="35"/>
      <c r="V352" s="35"/>
      <c r="W352" s="35"/>
      <c r="X352" s="35"/>
      <c r="Y352" s="35"/>
      <c r="Z352" s="35"/>
      <c r="AA352" s="35"/>
      <c r="AB352" s="35"/>
      <c r="AC352" s="35"/>
      <c r="AD352" s="35"/>
      <c r="AE352" s="35"/>
      <c r="AT352" s="18" t="s">
        <v>168</v>
      </c>
      <c r="AU352" s="18" t="s">
        <v>84</v>
      </c>
    </row>
    <row r="353" spans="1:65" s="2" customFormat="1" ht="24.2" customHeight="1">
      <c r="A353" s="35"/>
      <c r="B353" s="36"/>
      <c r="C353" s="180" t="s">
        <v>598</v>
      </c>
      <c r="D353" s="180" t="s">
        <v>161</v>
      </c>
      <c r="E353" s="181" t="s">
        <v>599</v>
      </c>
      <c r="F353" s="182" t="s">
        <v>600</v>
      </c>
      <c r="G353" s="183" t="s">
        <v>174</v>
      </c>
      <c r="H353" s="184">
        <v>3.0000000000000001E-3</v>
      </c>
      <c r="I353" s="185"/>
      <c r="J353" s="186">
        <f>ROUND(I353*H353,2)</f>
        <v>0</v>
      </c>
      <c r="K353" s="182" t="s">
        <v>165</v>
      </c>
      <c r="L353" s="40"/>
      <c r="M353" s="187" t="s">
        <v>19</v>
      </c>
      <c r="N353" s="188" t="s">
        <v>46</v>
      </c>
      <c r="O353" s="65"/>
      <c r="P353" s="189">
        <f>O353*H353</f>
        <v>0</v>
      </c>
      <c r="Q353" s="189">
        <v>0</v>
      </c>
      <c r="R353" s="189">
        <f>Q353*H353</f>
        <v>0</v>
      </c>
      <c r="S353" s="189">
        <v>0</v>
      </c>
      <c r="T353" s="190">
        <f>S353*H353</f>
        <v>0</v>
      </c>
      <c r="U353" s="35"/>
      <c r="V353" s="35"/>
      <c r="W353" s="35"/>
      <c r="X353" s="35"/>
      <c r="Y353" s="35"/>
      <c r="Z353" s="35"/>
      <c r="AA353" s="35"/>
      <c r="AB353" s="35"/>
      <c r="AC353" s="35"/>
      <c r="AD353" s="35"/>
      <c r="AE353" s="35"/>
      <c r="AR353" s="191" t="s">
        <v>275</v>
      </c>
      <c r="AT353" s="191" t="s">
        <v>161</v>
      </c>
      <c r="AU353" s="191" t="s">
        <v>84</v>
      </c>
      <c r="AY353" s="18" t="s">
        <v>159</v>
      </c>
      <c r="BE353" s="192">
        <f>IF(N353="základní",J353,0)</f>
        <v>0</v>
      </c>
      <c r="BF353" s="192">
        <f>IF(N353="snížená",J353,0)</f>
        <v>0</v>
      </c>
      <c r="BG353" s="192">
        <f>IF(N353="zákl. přenesená",J353,0)</f>
        <v>0</v>
      </c>
      <c r="BH353" s="192">
        <f>IF(N353="sníž. přenesená",J353,0)</f>
        <v>0</v>
      </c>
      <c r="BI353" s="192">
        <f>IF(N353="nulová",J353,0)</f>
        <v>0</v>
      </c>
      <c r="BJ353" s="18" t="s">
        <v>82</v>
      </c>
      <c r="BK353" s="192">
        <f>ROUND(I353*H353,2)</f>
        <v>0</v>
      </c>
      <c r="BL353" s="18" t="s">
        <v>275</v>
      </c>
      <c r="BM353" s="191" t="s">
        <v>601</v>
      </c>
    </row>
    <row r="354" spans="1:65" s="2" customFormat="1" ht="11.25">
      <c r="A354" s="35"/>
      <c r="B354" s="36"/>
      <c r="C354" s="37"/>
      <c r="D354" s="193" t="s">
        <v>168</v>
      </c>
      <c r="E354" s="37"/>
      <c r="F354" s="194" t="s">
        <v>602</v>
      </c>
      <c r="G354" s="37"/>
      <c r="H354" s="37"/>
      <c r="I354" s="195"/>
      <c r="J354" s="37"/>
      <c r="K354" s="37"/>
      <c r="L354" s="40"/>
      <c r="M354" s="196"/>
      <c r="N354" s="197"/>
      <c r="O354" s="65"/>
      <c r="P354" s="65"/>
      <c r="Q354" s="65"/>
      <c r="R354" s="65"/>
      <c r="S354" s="65"/>
      <c r="T354" s="66"/>
      <c r="U354" s="35"/>
      <c r="V354" s="35"/>
      <c r="W354" s="35"/>
      <c r="X354" s="35"/>
      <c r="Y354" s="35"/>
      <c r="Z354" s="35"/>
      <c r="AA354" s="35"/>
      <c r="AB354" s="35"/>
      <c r="AC354" s="35"/>
      <c r="AD354" s="35"/>
      <c r="AE354" s="35"/>
      <c r="AT354" s="18" t="s">
        <v>168</v>
      </c>
      <c r="AU354" s="18" t="s">
        <v>84</v>
      </c>
    </row>
    <row r="355" spans="1:65" s="12" customFormat="1" ht="22.9" customHeight="1">
      <c r="B355" s="164"/>
      <c r="C355" s="165"/>
      <c r="D355" s="166" t="s">
        <v>74</v>
      </c>
      <c r="E355" s="178" t="s">
        <v>603</v>
      </c>
      <c r="F355" s="178" t="s">
        <v>604</v>
      </c>
      <c r="G355" s="165"/>
      <c r="H355" s="165"/>
      <c r="I355" s="168"/>
      <c r="J355" s="179">
        <f>BK355</f>
        <v>0</v>
      </c>
      <c r="K355" s="165"/>
      <c r="L355" s="170"/>
      <c r="M355" s="171"/>
      <c r="N355" s="172"/>
      <c r="O355" s="172"/>
      <c r="P355" s="173">
        <f>SUM(P356:P358)</f>
        <v>0</v>
      </c>
      <c r="Q355" s="172"/>
      <c r="R355" s="173">
        <f>SUM(R356:R358)</f>
        <v>0</v>
      </c>
      <c r="S355" s="172"/>
      <c r="T355" s="174">
        <f>SUM(T356:T358)</f>
        <v>0.99</v>
      </c>
      <c r="AR355" s="175" t="s">
        <v>84</v>
      </c>
      <c r="AT355" s="176" t="s">
        <v>74</v>
      </c>
      <c r="AU355" s="176" t="s">
        <v>82</v>
      </c>
      <c r="AY355" s="175" t="s">
        <v>159</v>
      </c>
      <c r="BK355" s="177">
        <f>SUM(BK356:BK358)</f>
        <v>0</v>
      </c>
    </row>
    <row r="356" spans="1:65" s="2" customFormat="1" ht="16.5" customHeight="1">
      <c r="A356" s="35"/>
      <c r="B356" s="36"/>
      <c r="C356" s="180" t="s">
        <v>605</v>
      </c>
      <c r="D356" s="180" t="s">
        <v>161</v>
      </c>
      <c r="E356" s="181" t="s">
        <v>606</v>
      </c>
      <c r="F356" s="182" t="s">
        <v>607</v>
      </c>
      <c r="G356" s="183" t="s">
        <v>107</v>
      </c>
      <c r="H356" s="184">
        <v>66</v>
      </c>
      <c r="I356" s="185"/>
      <c r="J356" s="186">
        <f>ROUND(I356*H356,2)</f>
        <v>0</v>
      </c>
      <c r="K356" s="182" t="s">
        <v>165</v>
      </c>
      <c r="L356" s="40"/>
      <c r="M356" s="187" t="s">
        <v>19</v>
      </c>
      <c r="N356" s="188" t="s">
        <v>46</v>
      </c>
      <c r="O356" s="65"/>
      <c r="P356" s="189">
        <f>O356*H356</f>
        <v>0</v>
      </c>
      <c r="Q356" s="189">
        <v>0</v>
      </c>
      <c r="R356" s="189">
        <f>Q356*H356</f>
        <v>0</v>
      </c>
      <c r="S356" s="189">
        <v>1.4999999999999999E-2</v>
      </c>
      <c r="T356" s="190">
        <f>S356*H356</f>
        <v>0.99</v>
      </c>
      <c r="U356" s="35"/>
      <c r="V356" s="35"/>
      <c r="W356" s="35"/>
      <c r="X356" s="35"/>
      <c r="Y356" s="35"/>
      <c r="Z356" s="35"/>
      <c r="AA356" s="35"/>
      <c r="AB356" s="35"/>
      <c r="AC356" s="35"/>
      <c r="AD356" s="35"/>
      <c r="AE356" s="35"/>
      <c r="AR356" s="191" t="s">
        <v>275</v>
      </c>
      <c r="AT356" s="191" t="s">
        <v>161</v>
      </c>
      <c r="AU356" s="191" t="s">
        <v>84</v>
      </c>
      <c r="AY356" s="18" t="s">
        <v>159</v>
      </c>
      <c r="BE356" s="192">
        <f>IF(N356="základní",J356,0)</f>
        <v>0</v>
      </c>
      <c r="BF356" s="192">
        <f>IF(N356="snížená",J356,0)</f>
        <v>0</v>
      </c>
      <c r="BG356" s="192">
        <f>IF(N356="zákl. přenesená",J356,0)</f>
        <v>0</v>
      </c>
      <c r="BH356" s="192">
        <f>IF(N356="sníž. přenesená",J356,0)</f>
        <v>0</v>
      </c>
      <c r="BI356" s="192">
        <f>IF(N356="nulová",J356,0)</f>
        <v>0</v>
      </c>
      <c r="BJ356" s="18" t="s">
        <v>82</v>
      </c>
      <c r="BK356" s="192">
        <f>ROUND(I356*H356,2)</f>
        <v>0</v>
      </c>
      <c r="BL356" s="18" t="s">
        <v>275</v>
      </c>
      <c r="BM356" s="191" t="s">
        <v>608</v>
      </c>
    </row>
    <row r="357" spans="1:65" s="2" customFormat="1" ht="11.25">
      <c r="A357" s="35"/>
      <c r="B357" s="36"/>
      <c r="C357" s="37"/>
      <c r="D357" s="193" t="s">
        <v>168</v>
      </c>
      <c r="E357" s="37"/>
      <c r="F357" s="194" t="s">
        <v>609</v>
      </c>
      <c r="G357" s="37"/>
      <c r="H357" s="37"/>
      <c r="I357" s="195"/>
      <c r="J357" s="37"/>
      <c r="K357" s="37"/>
      <c r="L357" s="40"/>
      <c r="M357" s="196"/>
      <c r="N357" s="197"/>
      <c r="O357" s="65"/>
      <c r="P357" s="65"/>
      <c r="Q357" s="65"/>
      <c r="R357" s="65"/>
      <c r="S357" s="65"/>
      <c r="T357" s="66"/>
      <c r="U357" s="35"/>
      <c r="V357" s="35"/>
      <c r="W357" s="35"/>
      <c r="X357" s="35"/>
      <c r="Y357" s="35"/>
      <c r="Z357" s="35"/>
      <c r="AA357" s="35"/>
      <c r="AB357" s="35"/>
      <c r="AC357" s="35"/>
      <c r="AD357" s="35"/>
      <c r="AE357" s="35"/>
      <c r="AT357" s="18" t="s">
        <v>168</v>
      </c>
      <c r="AU357" s="18" t="s">
        <v>84</v>
      </c>
    </row>
    <row r="358" spans="1:65" s="13" customFormat="1" ht="11.25">
      <c r="B358" s="198"/>
      <c r="C358" s="199"/>
      <c r="D358" s="200" t="s">
        <v>170</v>
      </c>
      <c r="E358" s="201" t="s">
        <v>19</v>
      </c>
      <c r="F358" s="202" t="s">
        <v>610</v>
      </c>
      <c r="G358" s="199"/>
      <c r="H358" s="203">
        <v>66</v>
      </c>
      <c r="I358" s="204"/>
      <c r="J358" s="199"/>
      <c r="K358" s="199"/>
      <c r="L358" s="205"/>
      <c r="M358" s="206"/>
      <c r="N358" s="207"/>
      <c r="O358" s="207"/>
      <c r="P358" s="207"/>
      <c r="Q358" s="207"/>
      <c r="R358" s="207"/>
      <c r="S358" s="207"/>
      <c r="T358" s="208"/>
      <c r="AT358" s="209" t="s">
        <v>170</v>
      </c>
      <c r="AU358" s="209" t="s">
        <v>84</v>
      </c>
      <c r="AV358" s="13" t="s">
        <v>84</v>
      </c>
      <c r="AW358" s="13" t="s">
        <v>36</v>
      </c>
      <c r="AX358" s="13" t="s">
        <v>82</v>
      </c>
      <c r="AY358" s="209" t="s">
        <v>159</v>
      </c>
    </row>
    <row r="359" spans="1:65" s="12" customFormat="1" ht="22.9" customHeight="1">
      <c r="B359" s="164"/>
      <c r="C359" s="165"/>
      <c r="D359" s="166" t="s">
        <v>74</v>
      </c>
      <c r="E359" s="178" t="s">
        <v>611</v>
      </c>
      <c r="F359" s="178" t="s">
        <v>612</v>
      </c>
      <c r="G359" s="165"/>
      <c r="H359" s="165"/>
      <c r="I359" s="168"/>
      <c r="J359" s="179">
        <f>BK359</f>
        <v>0</v>
      </c>
      <c r="K359" s="165"/>
      <c r="L359" s="170"/>
      <c r="M359" s="171"/>
      <c r="N359" s="172"/>
      <c r="O359" s="172"/>
      <c r="P359" s="173">
        <f>SUM(P360:P378)</f>
        <v>0</v>
      </c>
      <c r="Q359" s="172"/>
      <c r="R359" s="173">
        <f>SUM(R360:R378)</f>
        <v>0.31380134999999998</v>
      </c>
      <c r="S359" s="172"/>
      <c r="T359" s="174">
        <f>SUM(T360:T378)</f>
        <v>0</v>
      </c>
      <c r="AR359" s="175" t="s">
        <v>84</v>
      </c>
      <c r="AT359" s="176" t="s">
        <v>74</v>
      </c>
      <c r="AU359" s="176" t="s">
        <v>82</v>
      </c>
      <c r="AY359" s="175" t="s">
        <v>159</v>
      </c>
      <c r="BK359" s="177">
        <f>SUM(BK360:BK378)</f>
        <v>0</v>
      </c>
    </row>
    <row r="360" spans="1:65" s="2" customFormat="1" ht="16.5" customHeight="1">
      <c r="A360" s="35"/>
      <c r="B360" s="36"/>
      <c r="C360" s="180" t="s">
        <v>613</v>
      </c>
      <c r="D360" s="180" t="s">
        <v>161</v>
      </c>
      <c r="E360" s="181" t="s">
        <v>614</v>
      </c>
      <c r="F360" s="182" t="s">
        <v>615</v>
      </c>
      <c r="G360" s="183" t="s">
        <v>107</v>
      </c>
      <c r="H360" s="184">
        <v>66.45</v>
      </c>
      <c r="I360" s="185"/>
      <c r="J360" s="186">
        <f>ROUND(I360*H360,2)</f>
        <v>0</v>
      </c>
      <c r="K360" s="182" t="s">
        <v>165</v>
      </c>
      <c r="L360" s="40"/>
      <c r="M360" s="187" t="s">
        <v>19</v>
      </c>
      <c r="N360" s="188" t="s">
        <v>46</v>
      </c>
      <c r="O360" s="65"/>
      <c r="P360" s="189">
        <f>O360*H360</f>
        <v>0</v>
      </c>
      <c r="Q360" s="189">
        <v>2.9999999999999997E-4</v>
      </c>
      <c r="R360" s="189">
        <f>Q360*H360</f>
        <v>1.9934999999999998E-2</v>
      </c>
      <c r="S360" s="189">
        <v>0</v>
      </c>
      <c r="T360" s="190">
        <f>S360*H360</f>
        <v>0</v>
      </c>
      <c r="U360" s="35"/>
      <c r="V360" s="35"/>
      <c r="W360" s="35"/>
      <c r="X360" s="35"/>
      <c r="Y360" s="35"/>
      <c r="Z360" s="35"/>
      <c r="AA360" s="35"/>
      <c r="AB360" s="35"/>
      <c r="AC360" s="35"/>
      <c r="AD360" s="35"/>
      <c r="AE360" s="35"/>
      <c r="AR360" s="191" t="s">
        <v>275</v>
      </c>
      <c r="AT360" s="191" t="s">
        <v>161</v>
      </c>
      <c r="AU360" s="191" t="s">
        <v>84</v>
      </c>
      <c r="AY360" s="18" t="s">
        <v>159</v>
      </c>
      <c r="BE360" s="192">
        <f>IF(N360="základní",J360,0)</f>
        <v>0</v>
      </c>
      <c r="BF360" s="192">
        <f>IF(N360="snížená",J360,0)</f>
        <v>0</v>
      </c>
      <c r="BG360" s="192">
        <f>IF(N360="zákl. přenesená",J360,0)</f>
        <v>0</v>
      </c>
      <c r="BH360" s="192">
        <f>IF(N360="sníž. přenesená",J360,0)</f>
        <v>0</v>
      </c>
      <c r="BI360" s="192">
        <f>IF(N360="nulová",J360,0)</f>
        <v>0</v>
      </c>
      <c r="BJ360" s="18" t="s">
        <v>82</v>
      </c>
      <c r="BK360" s="192">
        <f>ROUND(I360*H360,2)</f>
        <v>0</v>
      </c>
      <c r="BL360" s="18" t="s">
        <v>275</v>
      </c>
      <c r="BM360" s="191" t="s">
        <v>616</v>
      </c>
    </row>
    <row r="361" spans="1:65" s="2" customFormat="1" ht="11.25">
      <c r="A361" s="35"/>
      <c r="B361" s="36"/>
      <c r="C361" s="37"/>
      <c r="D361" s="193" t="s">
        <v>168</v>
      </c>
      <c r="E361" s="37"/>
      <c r="F361" s="194" t="s">
        <v>617</v>
      </c>
      <c r="G361" s="37"/>
      <c r="H361" s="37"/>
      <c r="I361" s="195"/>
      <c r="J361" s="37"/>
      <c r="K361" s="37"/>
      <c r="L361" s="40"/>
      <c r="M361" s="196"/>
      <c r="N361" s="197"/>
      <c r="O361" s="65"/>
      <c r="P361" s="65"/>
      <c r="Q361" s="65"/>
      <c r="R361" s="65"/>
      <c r="S361" s="65"/>
      <c r="T361" s="66"/>
      <c r="U361" s="35"/>
      <c r="V361" s="35"/>
      <c r="W361" s="35"/>
      <c r="X361" s="35"/>
      <c r="Y361" s="35"/>
      <c r="Z361" s="35"/>
      <c r="AA361" s="35"/>
      <c r="AB361" s="35"/>
      <c r="AC361" s="35"/>
      <c r="AD361" s="35"/>
      <c r="AE361" s="35"/>
      <c r="AT361" s="18" t="s">
        <v>168</v>
      </c>
      <c r="AU361" s="18" t="s">
        <v>84</v>
      </c>
    </row>
    <row r="362" spans="1:65" s="13" customFormat="1" ht="11.25">
      <c r="B362" s="198"/>
      <c r="C362" s="199"/>
      <c r="D362" s="200" t="s">
        <v>170</v>
      </c>
      <c r="E362" s="201" t="s">
        <v>19</v>
      </c>
      <c r="F362" s="202" t="s">
        <v>105</v>
      </c>
      <c r="G362" s="199"/>
      <c r="H362" s="203">
        <v>66.45</v>
      </c>
      <c r="I362" s="204"/>
      <c r="J362" s="199"/>
      <c r="K362" s="199"/>
      <c r="L362" s="205"/>
      <c r="M362" s="206"/>
      <c r="N362" s="207"/>
      <c r="O362" s="207"/>
      <c r="P362" s="207"/>
      <c r="Q362" s="207"/>
      <c r="R362" s="207"/>
      <c r="S362" s="207"/>
      <c r="T362" s="208"/>
      <c r="AT362" s="209" t="s">
        <v>170</v>
      </c>
      <c r="AU362" s="209" t="s">
        <v>84</v>
      </c>
      <c r="AV362" s="13" t="s">
        <v>84</v>
      </c>
      <c r="AW362" s="13" t="s">
        <v>36</v>
      </c>
      <c r="AX362" s="13" t="s">
        <v>82</v>
      </c>
      <c r="AY362" s="209" t="s">
        <v>159</v>
      </c>
    </row>
    <row r="363" spans="1:65" s="2" customFormat="1" ht="24.2" customHeight="1">
      <c r="A363" s="35"/>
      <c r="B363" s="36"/>
      <c r="C363" s="231" t="s">
        <v>618</v>
      </c>
      <c r="D363" s="231" t="s">
        <v>259</v>
      </c>
      <c r="E363" s="232" t="s">
        <v>619</v>
      </c>
      <c r="F363" s="233" t="s">
        <v>620</v>
      </c>
      <c r="G363" s="234" t="s">
        <v>107</v>
      </c>
      <c r="H363" s="235">
        <v>73.094999999999999</v>
      </c>
      <c r="I363" s="236"/>
      <c r="J363" s="237">
        <f>ROUND(I363*H363,2)</f>
        <v>0</v>
      </c>
      <c r="K363" s="233" t="s">
        <v>165</v>
      </c>
      <c r="L363" s="238"/>
      <c r="M363" s="239" t="s">
        <v>19</v>
      </c>
      <c r="N363" s="240" t="s">
        <v>46</v>
      </c>
      <c r="O363" s="65"/>
      <c r="P363" s="189">
        <f>O363*H363</f>
        <v>0</v>
      </c>
      <c r="Q363" s="189">
        <v>3.6800000000000001E-3</v>
      </c>
      <c r="R363" s="189">
        <f>Q363*H363</f>
        <v>0.2689896</v>
      </c>
      <c r="S363" s="189">
        <v>0</v>
      </c>
      <c r="T363" s="190">
        <f>S363*H363</f>
        <v>0</v>
      </c>
      <c r="U363" s="35"/>
      <c r="V363" s="35"/>
      <c r="W363" s="35"/>
      <c r="X363" s="35"/>
      <c r="Y363" s="35"/>
      <c r="Z363" s="35"/>
      <c r="AA363" s="35"/>
      <c r="AB363" s="35"/>
      <c r="AC363" s="35"/>
      <c r="AD363" s="35"/>
      <c r="AE363" s="35"/>
      <c r="AR363" s="191" t="s">
        <v>388</v>
      </c>
      <c r="AT363" s="191" t="s">
        <v>259</v>
      </c>
      <c r="AU363" s="191" t="s">
        <v>84</v>
      </c>
      <c r="AY363" s="18" t="s">
        <v>159</v>
      </c>
      <c r="BE363" s="192">
        <f>IF(N363="základní",J363,0)</f>
        <v>0</v>
      </c>
      <c r="BF363" s="192">
        <f>IF(N363="snížená",J363,0)</f>
        <v>0</v>
      </c>
      <c r="BG363" s="192">
        <f>IF(N363="zákl. přenesená",J363,0)</f>
        <v>0</v>
      </c>
      <c r="BH363" s="192">
        <f>IF(N363="sníž. přenesená",J363,0)</f>
        <v>0</v>
      </c>
      <c r="BI363" s="192">
        <f>IF(N363="nulová",J363,0)</f>
        <v>0</v>
      </c>
      <c r="BJ363" s="18" t="s">
        <v>82</v>
      </c>
      <c r="BK363" s="192">
        <f>ROUND(I363*H363,2)</f>
        <v>0</v>
      </c>
      <c r="BL363" s="18" t="s">
        <v>275</v>
      </c>
      <c r="BM363" s="191" t="s">
        <v>621</v>
      </c>
    </row>
    <row r="364" spans="1:65" s="13" customFormat="1" ht="11.25">
      <c r="B364" s="198"/>
      <c r="C364" s="199"/>
      <c r="D364" s="200" t="s">
        <v>170</v>
      </c>
      <c r="E364" s="201" t="s">
        <v>19</v>
      </c>
      <c r="F364" s="202" t="s">
        <v>622</v>
      </c>
      <c r="G364" s="199"/>
      <c r="H364" s="203">
        <v>73.094999999999999</v>
      </c>
      <c r="I364" s="204"/>
      <c r="J364" s="199"/>
      <c r="K364" s="199"/>
      <c r="L364" s="205"/>
      <c r="M364" s="206"/>
      <c r="N364" s="207"/>
      <c r="O364" s="207"/>
      <c r="P364" s="207"/>
      <c r="Q364" s="207"/>
      <c r="R364" s="207"/>
      <c r="S364" s="207"/>
      <c r="T364" s="208"/>
      <c r="AT364" s="209" t="s">
        <v>170</v>
      </c>
      <c r="AU364" s="209" t="s">
        <v>84</v>
      </c>
      <c r="AV364" s="13" t="s">
        <v>84</v>
      </c>
      <c r="AW364" s="13" t="s">
        <v>36</v>
      </c>
      <c r="AX364" s="13" t="s">
        <v>82</v>
      </c>
      <c r="AY364" s="209" t="s">
        <v>159</v>
      </c>
    </row>
    <row r="365" spans="1:65" s="2" customFormat="1" ht="16.5" customHeight="1">
      <c r="A365" s="35"/>
      <c r="B365" s="36"/>
      <c r="C365" s="180" t="s">
        <v>623</v>
      </c>
      <c r="D365" s="180" t="s">
        <v>161</v>
      </c>
      <c r="E365" s="181" t="s">
        <v>624</v>
      </c>
      <c r="F365" s="182" t="s">
        <v>625</v>
      </c>
      <c r="G365" s="183" t="s">
        <v>198</v>
      </c>
      <c r="H365" s="184">
        <v>66.45</v>
      </c>
      <c r="I365" s="185"/>
      <c r="J365" s="186">
        <f>ROUND(I365*H365,2)</f>
        <v>0</v>
      </c>
      <c r="K365" s="182" t="s">
        <v>165</v>
      </c>
      <c r="L365" s="40"/>
      <c r="M365" s="187" t="s">
        <v>19</v>
      </c>
      <c r="N365" s="188" t="s">
        <v>46</v>
      </c>
      <c r="O365" s="65"/>
      <c r="P365" s="189">
        <f>O365*H365</f>
        <v>0</v>
      </c>
      <c r="Q365" s="189">
        <v>1.0000000000000001E-5</v>
      </c>
      <c r="R365" s="189">
        <f>Q365*H365</f>
        <v>6.6450000000000005E-4</v>
      </c>
      <c r="S365" s="189">
        <v>0</v>
      </c>
      <c r="T365" s="190">
        <f>S365*H365</f>
        <v>0</v>
      </c>
      <c r="U365" s="35"/>
      <c r="V365" s="35"/>
      <c r="W365" s="35"/>
      <c r="X365" s="35"/>
      <c r="Y365" s="35"/>
      <c r="Z365" s="35"/>
      <c r="AA365" s="35"/>
      <c r="AB365" s="35"/>
      <c r="AC365" s="35"/>
      <c r="AD365" s="35"/>
      <c r="AE365" s="35"/>
      <c r="AR365" s="191" t="s">
        <v>275</v>
      </c>
      <c r="AT365" s="191" t="s">
        <v>161</v>
      </c>
      <c r="AU365" s="191" t="s">
        <v>84</v>
      </c>
      <c r="AY365" s="18" t="s">
        <v>159</v>
      </c>
      <c r="BE365" s="192">
        <f>IF(N365="základní",J365,0)</f>
        <v>0</v>
      </c>
      <c r="BF365" s="192">
        <f>IF(N365="snížená",J365,0)</f>
        <v>0</v>
      </c>
      <c r="BG365" s="192">
        <f>IF(N365="zákl. přenesená",J365,0)</f>
        <v>0</v>
      </c>
      <c r="BH365" s="192">
        <f>IF(N365="sníž. přenesená",J365,0)</f>
        <v>0</v>
      </c>
      <c r="BI365" s="192">
        <f>IF(N365="nulová",J365,0)</f>
        <v>0</v>
      </c>
      <c r="BJ365" s="18" t="s">
        <v>82</v>
      </c>
      <c r="BK365" s="192">
        <f>ROUND(I365*H365,2)</f>
        <v>0</v>
      </c>
      <c r="BL365" s="18" t="s">
        <v>275</v>
      </c>
      <c r="BM365" s="191" t="s">
        <v>626</v>
      </c>
    </row>
    <row r="366" spans="1:65" s="2" customFormat="1" ht="11.25">
      <c r="A366" s="35"/>
      <c r="B366" s="36"/>
      <c r="C366" s="37"/>
      <c r="D366" s="193" t="s">
        <v>168</v>
      </c>
      <c r="E366" s="37"/>
      <c r="F366" s="194" t="s">
        <v>627</v>
      </c>
      <c r="G366" s="37"/>
      <c r="H366" s="37"/>
      <c r="I366" s="195"/>
      <c r="J366" s="37"/>
      <c r="K366" s="37"/>
      <c r="L366" s="40"/>
      <c r="M366" s="196"/>
      <c r="N366" s="197"/>
      <c r="O366" s="65"/>
      <c r="P366" s="65"/>
      <c r="Q366" s="65"/>
      <c r="R366" s="65"/>
      <c r="S366" s="65"/>
      <c r="T366" s="66"/>
      <c r="U366" s="35"/>
      <c r="V366" s="35"/>
      <c r="W366" s="35"/>
      <c r="X366" s="35"/>
      <c r="Y366" s="35"/>
      <c r="Z366" s="35"/>
      <c r="AA366" s="35"/>
      <c r="AB366" s="35"/>
      <c r="AC366" s="35"/>
      <c r="AD366" s="35"/>
      <c r="AE366" s="35"/>
      <c r="AT366" s="18" t="s">
        <v>168</v>
      </c>
      <c r="AU366" s="18" t="s">
        <v>84</v>
      </c>
    </row>
    <row r="367" spans="1:65" s="13" customFormat="1" ht="11.25">
      <c r="B367" s="198"/>
      <c r="C367" s="199"/>
      <c r="D367" s="200" t="s">
        <v>170</v>
      </c>
      <c r="E367" s="201" t="s">
        <v>19</v>
      </c>
      <c r="F367" s="202" t="s">
        <v>105</v>
      </c>
      <c r="G367" s="199"/>
      <c r="H367" s="203">
        <v>66.45</v>
      </c>
      <c r="I367" s="204"/>
      <c r="J367" s="199"/>
      <c r="K367" s="199"/>
      <c r="L367" s="205"/>
      <c r="M367" s="206"/>
      <c r="N367" s="207"/>
      <c r="O367" s="207"/>
      <c r="P367" s="207"/>
      <c r="Q367" s="207"/>
      <c r="R367" s="207"/>
      <c r="S367" s="207"/>
      <c r="T367" s="208"/>
      <c r="AT367" s="209" t="s">
        <v>170</v>
      </c>
      <c r="AU367" s="209" t="s">
        <v>84</v>
      </c>
      <c r="AV367" s="13" t="s">
        <v>84</v>
      </c>
      <c r="AW367" s="13" t="s">
        <v>36</v>
      </c>
      <c r="AX367" s="13" t="s">
        <v>82</v>
      </c>
      <c r="AY367" s="209" t="s">
        <v>159</v>
      </c>
    </row>
    <row r="368" spans="1:65" s="2" customFormat="1" ht="16.5" customHeight="1">
      <c r="A368" s="35"/>
      <c r="B368" s="36"/>
      <c r="C368" s="231" t="s">
        <v>628</v>
      </c>
      <c r="D368" s="231" t="s">
        <v>259</v>
      </c>
      <c r="E368" s="232" t="s">
        <v>629</v>
      </c>
      <c r="F368" s="233" t="s">
        <v>630</v>
      </c>
      <c r="G368" s="234" t="s">
        <v>198</v>
      </c>
      <c r="H368" s="235">
        <v>67.778999999999996</v>
      </c>
      <c r="I368" s="236"/>
      <c r="J368" s="237">
        <f>ROUND(I368*H368,2)</f>
        <v>0</v>
      </c>
      <c r="K368" s="233" t="s">
        <v>165</v>
      </c>
      <c r="L368" s="238"/>
      <c r="M368" s="239" t="s">
        <v>19</v>
      </c>
      <c r="N368" s="240" t="s">
        <v>46</v>
      </c>
      <c r="O368" s="65"/>
      <c r="P368" s="189">
        <f>O368*H368</f>
        <v>0</v>
      </c>
      <c r="Q368" s="189">
        <v>3.5E-4</v>
      </c>
      <c r="R368" s="189">
        <f>Q368*H368</f>
        <v>2.3722649999999998E-2</v>
      </c>
      <c r="S368" s="189">
        <v>0</v>
      </c>
      <c r="T368" s="190">
        <f>S368*H368</f>
        <v>0</v>
      </c>
      <c r="U368" s="35"/>
      <c r="V368" s="35"/>
      <c r="W368" s="35"/>
      <c r="X368" s="35"/>
      <c r="Y368" s="35"/>
      <c r="Z368" s="35"/>
      <c r="AA368" s="35"/>
      <c r="AB368" s="35"/>
      <c r="AC368" s="35"/>
      <c r="AD368" s="35"/>
      <c r="AE368" s="35"/>
      <c r="AR368" s="191" t="s">
        <v>388</v>
      </c>
      <c r="AT368" s="191" t="s">
        <v>259</v>
      </c>
      <c r="AU368" s="191" t="s">
        <v>84</v>
      </c>
      <c r="AY368" s="18" t="s">
        <v>159</v>
      </c>
      <c r="BE368" s="192">
        <f>IF(N368="základní",J368,0)</f>
        <v>0</v>
      </c>
      <c r="BF368" s="192">
        <f>IF(N368="snížená",J368,0)</f>
        <v>0</v>
      </c>
      <c r="BG368" s="192">
        <f>IF(N368="zákl. přenesená",J368,0)</f>
        <v>0</v>
      </c>
      <c r="BH368" s="192">
        <f>IF(N368="sníž. přenesená",J368,0)</f>
        <v>0</v>
      </c>
      <c r="BI368" s="192">
        <f>IF(N368="nulová",J368,0)</f>
        <v>0</v>
      </c>
      <c r="BJ368" s="18" t="s">
        <v>82</v>
      </c>
      <c r="BK368" s="192">
        <f>ROUND(I368*H368,2)</f>
        <v>0</v>
      </c>
      <c r="BL368" s="18" t="s">
        <v>275</v>
      </c>
      <c r="BM368" s="191" t="s">
        <v>631</v>
      </c>
    </row>
    <row r="369" spans="1:65" s="13" customFormat="1" ht="11.25">
      <c r="B369" s="198"/>
      <c r="C369" s="199"/>
      <c r="D369" s="200" t="s">
        <v>170</v>
      </c>
      <c r="E369" s="201" t="s">
        <v>19</v>
      </c>
      <c r="F369" s="202" t="s">
        <v>632</v>
      </c>
      <c r="G369" s="199"/>
      <c r="H369" s="203">
        <v>67.778999999999996</v>
      </c>
      <c r="I369" s="204"/>
      <c r="J369" s="199"/>
      <c r="K369" s="199"/>
      <c r="L369" s="205"/>
      <c r="M369" s="206"/>
      <c r="N369" s="207"/>
      <c r="O369" s="207"/>
      <c r="P369" s="207"/>
      <c r="Q369" s="207"/>
      <c r="R369" s="207"/>
      <c r="S369" s="207"/>
      <c r="T369" s="208"/>
      <c r="AT369" s="209" t="s">
        <v>170</v>
      </c>
      <c r="AU369" s="209" t="s">
        <v>84</v>
      </c>
      <c r="AV369" s="13" t="s">
        <v>84</v>
      </c>
      <c r="AW369" s="13" t="s">
        <v>36</v>
      </c>
      <c r="AX369" s="13" t="s">
        <v>82</v>
      </c>
      <c r="AY369" s="209" t="s">
        <v>159</v>
      </c>
    </row>
    <row r="370" spans="1:65" s="2" customFormat="1" ht="16.5" customHeight="1">
      <c r="A370" s="35"/>
      <c r="B370" s="36"/>
      <c r="C370" s="180" t="s">
        <v>633</v>
      </c>
      <c r="D370" s="180" t="s">
        <v>161</v>
      </c>
      <c r="E370" s="181" t="s">
        <v>634</v>
      </c>
      <c r="F370" s="182" t="s">
        <v>635</v>
      </c>
      <c r="G370" s="183" t="s">
        <v>198</v>
      </c>
      <c r="H370" s="184">
        <v>2.4</v>
      </c>
      <c r="I370" s="185"/>
      <c r="J370" s="186">
        <f>ROUND(I370*H370,2)</f>
        <v>0</v>
      </c>
      <c r="K370" s="182" t="s">
        <v>165</v>
      </c>
      <c r="L370" s="40"/>
      <c r="M370" s="187" t="s">
        <v>19</v>
      </c>
      <c r="N370" s="188" t="s">
        <v>46</v>
      </c>
      <c r="O370" s="65"/>
      <c r="P370" s="189">
        <f>O370*H370</f>
        <v>0</v>
      </c>
      <c r="Q370" s="189">
        <v>0</v>
      </c>
      <c r="R370" s="189">
        <f>Q370*H370</f>
        <v>0</v>
      </c>
      <c r="S370" s="189">
        <v>0</v>
      </c>
      <c r="T370" s="190">
        <f>S370*H370</f>
        <v>0</v>
      </c>
      <c r="U370" s="35"/>
      <c r="V370" s="35"/>
      <c r="W370" s="35"/>
      <c r="X370" s="35"/>
      <c r="Y370" s="35"/>
      <c r="Z370" s="35"/>
      <c r="AA370" s="35"/>
      <c r="AB370" s="35"/>
      <c r="AC370" s="35"/>
      <c r="AD370" s="35"/>
      <c r="AE370" s="35"/>
      <c r="AR370" s="191" t="s">
        <v>275</v>
      </c>
      <c r="AT370" s="191" t="s">
        <v>161</v>
      </c>
      <c r="AU370" s="191" t="s">
        <v>84</v>
      </c>
      <c r="AY370" s="18" t="s">
        <v>159</v>
      </c>
      <c r="BE370" s="192">
        <f>IF(N370="základní",J370,0)</f>
        <v>0</v>
      </c>
      <c r="BF370" s="192">
        <f>IF(N370="snížená",J370,0)</f>
        <v>0</v>
      </c>
      <c r="BG370" s="192">
        <f>IF(N370="zákl. přenesená",J370,0)</f>
        <v>0</v>
      </c>
      <c r="BH370" s="192">
        <f>IF(N370="sníž. přenesená",J370,0)</f>
        <v>0</v>
      </c>
      <c r="BI370" s="192">
        <f>IF(N370="nulová",J370,0)</f>
        <v>0</v>
      </c>
      <c r="BJ370" s="18" t="s">
        <v>82</v>
      </c>
      <c r="BK370" s="192">
        <f>ROUND(I370*H370,2)</f>
        <v>0</v>
      </c>
      <c r="BL370" s="18" t="s">
        <v>275</v>
      </c>
      <c r="BM370" s="191" t="s">
        <v>636</v>
      </c>
    </row>
    <row r="371" spans="1:65" s="2" customFormat="1" ht="11.25">
      <c r="A371" s="35"/>
      <c r="B371" s="36"/>
      <c r="C371" s="37"/>
      <c r="D371" s="193" t="s">
        <v>168</v>
      </c>
      <c r="E371" s="37"/>
      <c r="F371" s="194" t="s">
        <v>637</v>
      </c>
      <c r="G371" s="37"/>
      <c r="H371" s="37"/>
      <c r="I371" s="195"/>
      <c r="J371" s="37"/>
      <c r="K371" s="37"/>
      <c r="L371" s="40"/>
      <c r="M371" s="196"/>
      <c r="N371" s="197"/>
      <c r="O371" s="65"/>
      <c r="P371" s="65"/>
      <c r="Q371" s="65"/>
      <c r="R371" s="65"/>
      <c r="S371" s="65"/>
      <c r="T371" s="66"/>
      <c r="U371" s="35"/>
      <c r="V371" s="35"/>
      <c r="W371" s="35"/>
      <c r="X371" s="35"/>
      <c r="Y371" s="35"/>
      <c r="Z371" s="35"/>
      <c r="AA371" s="35"/>
      <c r="AB371" s="35"/>
      <c r="AC371" s="35"/>
      <c r="AD371" s="35"/>
      <c r="AE371" s="35"/>
      <c r="AT371" s="18" t="s">
        <v>168</v>
      </c>
      <c r="AU371" s="18" t="s">
        <v>84</v>
      </c>
    </row>
    <row r="372" spans="1:65" s="13" customFormat="1" ht="11.25">
      <c r="B372" s="198"/>
      <c r="C372" s="199"/>
      <c r="D372" s="200" t="s">
        <v>170</v>
      </c>
      <c r="E372" s="201" t="s">
        <v>19</v>
      </c>
      <c r="F372" s="202" t="s">
        <v>638</v>
      </c>
      <c r="G372" s="199"/>
      <c r="H372" s="203">
        <v>2.4</v>
      </c>
      <c r="I372" s="204"/>
      <c r="J372" s="199"/>
      <c r="K372" s="199"/>
      <c r="L372" s="205"/>
      <c r="M372" s="206"/>
      <c r="N372" s="207"/>
      <c r="O372" s="207"/>
      <c r="P372" s="207"/>
      <c r="Q372" s="207"/>
      <c r="R372" s="207"/>
      <c r="S372" s="207"/>
      <c r="T372" s="208"/>
      <c r="AT372" s="209" t="s">
        <v>170</v>
      </c>
      <c r="AU372" s="209" t="s">
        <v>84</v>
      </c>
      <c r="AV372" s="13" t="s">
        <v>84</v>
      </c>
      <c r="AW372" s="13" t="s">
        <v>36</v>
      </c>
      <c r="AX372" s="13" t="s">
        <v>82</v>
      </c>
      <c r="AY372" s="209" t="s">
        <v>159</v>
      </c>
    </row>
    <row r="373" spans="1:65" s="2" customFormat="1" ht="16.5" customHeight="1">
      <c r="A373" s="35"/>
      <c r="B373" s="36"/>
      <c r="C373" s="231" t="s">
        <v>639</v>
      </c>
      <c r="D373" s="231" t="s">
        <v>259</v>
      </c>
      <c r="E373" s="232" t="s">
        <v>640</v>
      </c>
      <c r="F373" s="233" t="s">
        <v>641</v>
      </c>
      <c r="G373" s="234" t="s">
        <v>198</v>
      </c>
      <c r="H373" s="235">
        <v>2.448</v>
      </c>
      <c r="I373" s="236"/>
      <c r="J373" s="237">
        <f>ROUND(I373*H373,2)</f>
        <v>0</v>
      </c>
      <c r="K373" s="233" t="s">
        <v>165</v>
      </c>
      <c r="L373" s="238"/>
      <c r="M373" s="239" t="s">
        <v>19</v>
      </c>
      <c r="N373" s="240" t="s">
        <v>46</v>
      </c>
      <c r="O373" s="65"/>
      <c r="P373" s="189">
        <f>O373*H373</f>
        <v>0</v>
      </c>
      <c r="Q373" s="189">
        <v>2.0000000000000001E-4</v>
      </c>
      <c r="R373" s="189">
        <f>Q373*H373</f>
        <v>4.8959999999999997E-4</v>
      </c>
      <c r="S373" s="189">
        <v>0</v>
      </c>
      <c r="T373" s="190">
        <f>S373*H373</f>
        <v>0</v>
      </c>
      <c r="U373" s="35"/>
      <c r="V373" s="35"/>
      <c r="W373" s="35"/>
      <c r="X373" s="35"/>
      <c r="Y373" s="35"/>
      <c r="Z373" s="35"/>
      <c r="AA373" s="35"/>
      <c r="AB373" s="35"/>
      <c r="AC373" s="35"/>
      <c r="AD373" s="35"/>
      <c r="AE373" s="35"/>
      <c r="AR373" s="191" t="s">
        <v>388</v>
      </c>
      <c r="AT373" s="191" t="s">
        <v>259</v>
      </c>
      <c r="AU373" s="191" t="s">
        <v>84</v>
      </c>
      <c r="AY373" s="18" t="s">
        <v>159</v>
      </c>
      <c r="BE373" s="192">
        <f>IF(N373="základní",J373,0)</f>
        <v>0</v>
      </c>
      <c r="BF373" s="192">
        <f>IF(N373="snížená",J373,0)</f>
        <v>0</v>
      </c>
      <c r="BG373" s="192">
        <f>IF(N373="zákl. přenesená",J373,0)</f>
        <v>0</v>
      </c>
      <c r="BH373" s="192">
        <f>IF(N373="sníž. přenesená",J373,0)</f>
        <v>0</v>
      </c>
      <c r="BI373" s="192">
        <f>IF(N373="nulová",J373,0)</f>
        <v>0</v>
      </c>
      <c r="BJ373" s="18" t="s">
        <v>82</v>
      </c>
      <c r="BK373" s="192">
        <f>ROUND(I373*H373,2)</f>
        <v>0</v>
      </c>
      <c r="BL373" s="18" t="s">
        <v>275</v>
      </c>
      <c r="BM373" s="191" t="s">
        <v>642</v>
      </c>
    </row>
    <row r="374" spans="1:65" s="13" customFormat="1" ht="11.25">
      <c r="B374" s="198"/>
      <c r="C374" s="199"/>
      <c r="D374" s="200" t="s">
        <v>170</v>
      </c>
      <c r="E374" s="201" t="s">
        <v>19</v>
      </c>
      <c r="F374" s="202" t="s">
        <v>643</v>
      </c>
      <c r="G374" s="199"/>
      <c r="H374" s="203">
        <v>2.448</v>
      </c>
      <c r="I374" s="204"/>
      <c r="J374" s="199"/>
      <c r="K374" s="199"/>
      <c r="L374" s="205"/>
      <c r="M374" s="206"/>
      <c r="N374" s="207"/>
      <c r="O374" s="207"/>
      <c r="P374" s="207"/>
      <c r="Q374" s="207"/>
      <c r="R374" s="207"/>
      <c r="S374" s="207"/>
      <c r="T374" s="208"/>
      <c r="AT374" s="209" t="s">
        <v>170</v>
      </c>
      <c r="AU374" s="209" t="s">
        <v>84</v>
      </c>
      <c r="AV374" s="13" t="s">
        <v>84</v>
      </c>
      <c r="AW374" s="13" t="s">
        <v>36</v>
      </c>
      <c r="AX374" s="13" t="s">
        <v>82</v>
      </c>
      <c r="AY374" s="209" t="s">
        <v>159</v>
      </c>
    </row>
    <row r="375" spans="1:65" s="2" customFormat="1" ht="24.2" customHeight="1">
      <c r="A375" s="35"/>
      <c r="B375" s="36"/>
      <c r="C375" s="180" t="s">
        <v>644</v>
      </c>
      <c r="D375" s="180" t="s">
        <v>161</v>
      </c>
      <c r="E375" s="181" t="s">
        <v>645</v>
      </c>
      <c r="F375" s="182" t="s">
        <v>646</v>
      </c>
      <c r="G375" s="183" t="s">
        <v>174</v>
      </c>
      <c r="H375" s="184">
        <v>0.314</v>
      </c>
      <c r="I375" s="185"/>
      <c r="J375" s="186">
        <f>ROUND(I375*H375,2)</f>
        <v>0</v>
      </c>
      <c r="K375" s="182" t="s">
        <v>165</v>
      </c>
      <c r="L375" s="40"/>
      <c r="M375" s="187" t="s">
        <v>19</v>
      </c>
      <c r="N375" s="188" t="s">
        <v>46</v>
      </c>
      <c r="O375" s="65"/>
      <c r="P375" s="189">
        <f>O375*H375</f>
        <v>0</v>
      </c>
      <c r="Q375" s="189">
        <v>0</v>
      </c>
      <c r="R375" s="189">
        <f>Q375*H375</f>
        <v>0</v>
      </c>
      <c r="S375" s="189">
        <v>0</v>
      </c>
      <c r="T375" s="190">
        <f>S375*H375</f>
        <v>0</v>
      </c>
      <c r="U375" s="35"/>
      <c r="V375" s="35"/>
      <c r="W375" s="35"/>
      <c r="X375" s="35"/>
      <c r="Y375" s="35"/>
      <c r="Z375" s="35"/>
      <c r="AA375" s="35"/>
      <c r="AB375" s="35"/>
      <c r="AC375" s="35"/>
      <c r="AD375" s="35"/>
      <c r="AE375" s="35"/>
      <c r="AR375" s="191" t="s">
        <v>275</v>
      </c>
      <c r="AT375" s="191" t="s">
        <v>161</v>
      </c>
      <c r="AU375" s="191" t="s">
        <v>84</v>
      </c>
      <c r="AY375" s="18" t="s">
        <v>159</v>
      </c>
      <c r="BE375" s="192">
        <f>IF(N375="základní",J375,0)</f>
        <v>0</v>
      </c>
      <c r="BF375" s="192">
        <f>IF(N375="snížená",J375,0)</f>
        <v>0</v>
      </c>
      <c r="BG375" s="192">
        <f>IF(N375="zákl. přenesená",J375,0)</f>
        <v>0</v>
      </c>
      <c r="BH375" s="192">
        <f>IF(N375="sníž. přenesená",J375,0)</f>
        <v>0</v>
      </c>
      <c r="BI375" s="192">
        <f>IF(N375="nulová",J375,0)</f>
        <v>0</v>
      </c>
      <c r="BJ375" s="18" t="s">
        <v>82</v>
      </c>
      <c r="BK375" s="192">
        <f>ROUND(I375*H375,2)</f>
        <v>0</v>
      </c>
      <c r="BL375" s="18" t="s">
        <v>275</v>
      </c>
      <c r="BM375" s="191" t="s">
        <v>647</v>
      </c>
    </row>
    <row r="376" spans="1:65" s="2" customFormat="1" ht="11.25">
      <c r="A376" s="35"/>
      <c r="B376" s="36"/>
      <c r="C376" s="37"/>
      <c r="D376" s="193" t="s">
        <v>168</v>
      </c>
      <c r="E376" s="37"/>
      <c r="F376" s="194" t="s">
        <v>648</v>
      </c>
      <c r="G376" s="37"/>
      <c r="H376" s="37"/>
      <c r="I376" s="195"/>
      <c r="J376" s="37"/>
      <c r="K376" s="37"/>
      <c r="L376" s="40"/>
      <c r="M376" s="196"/>
      <c r="N376" s="197"/>
      <c r="O376" s="65"/>
      <c r="P376" s="65"/>
      <c r="Q376" s="65"/>
      <c r="R376" s="65"/>
      <c r="S376" s="65"/>
      <c r="T376" s="66"/>
      <c r="U376" s="35"/>
      <c r="V376" s="35"/>
      <c r="W376" s="35"/>
      <c r="X376" s="35"/>
      <c r="Y376" s="35"/>
      <c r="Z376" s="35"/>
      <c r="AA376" s="35"/>
      <c r="AB376" s="35"/>
      <c r="AC376" s="35"/>
      <c r="AD376" s="35"/>
      <c r="AE376" s="35"/>
      <c r="AT376" s="18" t="s">
        <v>168</v>
      </c>
      <c r="AU376" s="18" t="s">
        <v>84</v>
      </c>
    </row>
    <row r="377" spans="1:65" s="2" customFormat="1" ht="24.2" customHeight="1">
      <c r="A377" s="35"/>
      <c r="B377" s="36"/>
      <c r="C377" s="180" t="s">
        <v>649</v>
      </c>
      <c r="D377" s="180" t="s">
        <v>161</v>
      </c>
      <c r="E377" s="181" t="s">
        <v>650</v>
      </c>
      <c r="F377" s="182" t="s">
        <v>651</v>
      </c>
      <c r="G377" s="183" t="s">
        <v>174</v>
      </c>
      <c r="H377" s="184">
        <v>0.314</v>
      </c>
      <c r="I377" s="185"/>
      <c r="J377" s="186">
        <f>ROUND(I377*H377,2)</f>
        <v>0</v>
      </c>
      <c r="K377" s="182" t="s">
        <v>165</v>
      </c>
      <c r="L377" s="40"/>
      <c r="M377" s="187" t="s">
        <v>19</v>
      </c>
      <c r="N377" s="188" t="s">
        <v>46</v>
      </c>
      <c r="O377" s="65"/>
      <c r="P377" s="189">
        <f>O377*H377</f>
        <v>0</v>
      </c>
      <c r="Q377" s="189">
        <v>0</v>
      </c>
      <c r="R377" s="189">
        <f>Q377*H377</f>
        <v>0</v>
      </c>
      <c r="S377" s="189">
        <v>0</v>
      </c>
      <c r="T377" s="190">
        <f>S377*H377</f>
        <v>0</v>
      </c>
      <c r="U377" s="35"/>
      <c r="V377" s="35"/>
      <c r="W377" s="35"/>
      <c r="X377" s="35"/>
      <c r="Y377" s="35"/>
      <c r="Z377" s="35"/>
      <c r="AA377" s="35"/>
      <c r="AB377" s="35"/>
      <c r="AC377" s="35"/>
      <c r="AD377" s="35"/>
      <c r="AE377" s="35"/>
      <c r="AR377" s="191" t="s">
        <v>275</v>
      </c>
      <c r="AT377" s="191" t="s">
        <v>161</v>
      </c>
      <c r="AU377" s="191" t="s">
        <v>84</v>
      </c>
      <c r="AY377" s="18" t="s">
        <v>159</v>
      </c>
      <c r="BE377" s="192">
        <f>IF(N377="základní",J377,0)</f>
        <v>0</v>
      </c>
      <c r="BF377" s="192">
        <f>IF(N377="snížená",J377,0)</f>
        <v>0</v>
      </c>
      <c r="BG377" s="192">
        <f>IF(N377="zákl. přenesená",J377,0)</f>
        <v>0</v>
      </c>
      <c r="BH377" s="192">
        <f>IF(N377="sníž. přenesená",J377,0)</f>
        <v>0</v>
      </c>
      <c r="BI377" s="192">
        <f>IF(N377="nulová",J377,0)</f>
        <v>0</v>
      </c>
      <c r="BJ377" s="18" t="s">
        <v>82</v>
      </c>
      <c r="BK377" s="192">
        <f>ROUND(I377*H377,2)</f>
        <v>0</v>
      </c>
      <c r="BL377" s="18" t="s">
        <v>275</v>
      </c>
      <c r="BM377" s="191" t="s">
        <v>652</v>
      </c>
    </row>
    <row r="378" spans="1:65" s="2" customFormat="1" ht="11.25">
      <c r="A378" s="35"/>
      <c r="B378" s="36"/>
      <c r="C378" s="37"/>
      <c r="D378" s="193" t="s">
        <v>168</v>
      </c>
      <c r="E378" s="37"/>
      <c r="F378" s="194" t="s">
        <v>653</v>
      </c>
      <c r="G378" s="37"/>
      <c r="H378" s="37"/>
      <c r="I378" s="195"/>
      <c r="J378" s="37"/>
      <c r="K378" s="37"/>
      <c r="L378" s="40"/>
      <c r="M378" s="196"/>
      <c r="N378" s="197"/>
      <c r="O378" s="65"/>
      <c r="P378" s="65"/>
      <c r="Q378" s="65"/>
      <c r="R378" s="65"/>
      <c r="S378" s="65"/>
      <c r="T378" s="66"/>
      <c r="U378" s="35"/>
      <c r="V378" s="35"/>
      <c r="W378" s="35"/>
      <c r="X378" s="35"/>
      <c r="Y378" s="35"/>
      <c r="Z378" s="35"/>
      <c r="AA378" s="35"/>
      <c r="AB378" s="35"/>
      <c r="AC378" s="35"/>
      <c r="AD378" s="35"/>
      <c r="AE378" s="35"/>
      <c r="AT378" s="18" t="s">
        <v>168</v>
      </c>
      <c r="AU378" s="18" t="s">
        <v>84</v>
      </c>
    </row>
    <row r="379" spans="1:65" s="12" customFormat="1" ht="22.9" customHeight="1">
      <c r="B379" s="164"/>
      <c r="C379" s="165"/>
      <c r="D379" s="166" t="s">
        <v>74</v>
      </c>
      <c r="E379" s="178" t="s">
        <v>654</v>
      </c>
      <c r="F379" s="178" t="s">
        <v>655</v>
      </c>
      <c r="G379" s="165"/>
      <c r="H379" s="165"/>
      <c r="I379" s="168"/>
      <c r="J379" s="179">
        <f>BK379</f>
        <v>0</v>
      </c>
      <c r="K379" s="165"/>
      <c r="L379" s="170"/>
      <c r="M379" s="171"/>
      <c r="N379" s="172"/>
      <c r="O379" s="172"/>
      <c r="P379" s="173">
        <f>SUM(P380:P417)</f>
        <v>0</v>
      </c>
      <c r="Q379" s="172"/>
      <c r="R379" s="173">
        <f>SUM(R380:R417)</f>
        <v>0.56446599999999991</v>
      </c>
      <c r="S379" s="172"/>
      <c r="T379" s="174">
        <f>SUM(T380:T417)</f>
        <v>0</v>
      </c>
      <c r="AR379" s="175" t="s">
        <v>84</v>
      </c>
      <c r="AT379" s="176" t="s">
        <v>74</v>
      </c>
      <c r="AU379" s="176" t="s">
        <v>82</v>
      </c>
      <c r="AY379" s="175" t="s">
        <v>159</v>
      </c>
      <c r="BK379" s="177">
        <f>SUM(BK380:BK417)</f>
        <v>0</v>
      </c>
    </row>
    <row r="380" spans="1:65" s="2" customFormat="1" ht="16.5" customHeight="1">
      <c r="A380" s="35"/>
      <c r="B380" s="36"/>
      <c r="C380" s="180" t="s">
        <v>656</v>
      </c>
      <c r="D380" s="180" t="s">
        <v>161</v>
      </c>
      <c r="E380" s="181" t="s">
        <v>657</v>
      </c>
      <c r="F380" s="182" t="s">
        <v>658</v>
      </c>
      <c r="G380" s="183" t="s">
        <v>107</v>
      </c>
      <c r="H380" s="184">
        <v>26.9</v>
      </c>
      <c r="I380" s="185"/>
      <c r="J380" s="186">
        <f>ROUND(I380*H380,2)</f>
        <v>0</v>
      </c>
      <c r="K380" s="182" t="s">
        <v>165</v>
      </c>
      <c r="L380" s="40"/>
      <c r="M380" s="187" t="s">
        <v>19</v>
      </c>
      <c r="N380" s="188" t="s">
        <v>46</v>
      </c>
      <c r="O380" s="65"/>
      <c r="P380" s="189">
        <f>O380*H380</f>
        <v>0</v>
      </c>
      <c r="Q380" s="189">
        <v>0</v>
      </c>
      <c r="R380" s="189">
        <f>Q380*H380</f>
        <v>0</v>
      </c>
      <c r="S380" s="189">
        <v>0</v>
      </c>
      <c r="T380" s="190">
        <f>S380*H380</f>
        <v>0</v>
      </c>
      <c r="U380" s="35"/>
      <c r="V380" s="35"/>
      <c r="W380" s="35"/>
      <c r="X380" s="35"/>
      <c r="Y380" s="35"/>
      <c r="Z380" s="35"/>
      <c r="AA380" s="35"/>
      <c r="AB380" s="35"/>
      <c r="AC380" s="35"/>
      <c r="AD380" s="35"/>
      <c r="AE380" s="35"/>
      <c r="AR380" s="191" t="s">
        <v>275</v>
      </c>
      <c r="AT380" s="191" t="s">
        <v>161</v>
      </c>
      <c r="AU380" s="191" t="s">
        <v>84</v>
      </c>
      <c r="AY380" s="18" t="s">
        <v>159</v>
      </c>
      <c r="BE380" s="192">
        <f>IF(N380="základní",J380,0)</f>
        <v>0</v>
      </c>
      <c r="BF380" s="192">
        <f>IF(N380="snížená",J380,0)</f>
        <v>0</v>
      </c>
      <c r="BG380" s="192">
        <f>IF(N380="zákl. přenesená",J380,0)</f>
        <v>0</v>
      </c>
      <c r="BH380" s="192">
        <f>IF(N380="sníž. přenesená",J380,0)</f>
        <v>0</v>
      </c>
      <c r="BI380" s="192">
        <f>IF(N380="nulová",J380,0)</f>
        <v>0</v>
      </c>
      <c r="BJ380" s="18" t="s">
        <v>82</v>
      </c>
      <c r="BK380" s="192">
        <f>ROUND(I380*H380,2)</f>
        <v>0</v>
      </c>
      <c r="BL380" s="18" t="s">
        <v>275</v>
      </c>
      <c r="BM380" s="191" t="s">
        <v>659</v>
      </c>
    </row>
    <row r="381" spans="1:65" s="2" customFormat="1" ht="11.25">
      <c r="A381" s="35"/>
      <c r="B381" s="36"/>
      <c r="C381" s="37"/>
      <c r="D381" s="193" t="s">
        <v>168</v>
      </c>
      <c r="E381" s="37"/>
      <c r="F381" s="194" t="s">
        <v>660</v>
      </c>
      <c r="G381" s="37"/>
      <c r="H381" s="37"/>
      <c r="I381" s="195"/>
      <c r="J381" s="37"/>
      <c r="K381" s="37"/>
      <c r="L381" s="40"/>
      <c r="M381" s="196"/>
      <c r="N381" s="197"/>
      <c r="O381" s="65"/>
      <c r="P381" s="65"/>
      <c r="Q381" s="65"/>
      <c r="R381" s="65"/>
      <c r="S381" s="65"/>
      <c r="T381" s="66"/>
      <c r="U381" s="35"/>
      <c r="V381" s="35"/>
      <c r="W381" s="35"/>
      <c r="X381" s="35"/>
      <c r="Y381" s="35"/>
      <c r="Z381" s="35"/>
      <c r="AA381" s="35"/>
      <c r="AB381" s="35"/>
      <c r="AC381" s="35"/>
      <c r="AD381" s="35"/>
      <c r="AE381" s="35"/>
      <c r="AT381" s="18" t="s">
        <v>168</v>
      </c>
      <c r="AU381" s="18" t="s">
        <v>84</v>
      </c>
    </row>
    <row r="382" spans="1:65" s="13" customFormat="1" ht="11.25">
      <c r="B382" s="198"/>
      <c r="C382" s="199"/>
      <c r="D382" s="200" t="s">
        <v>170</v>
      </c>
      <c r="E382" s="201" t="s">
        <v>19</v>
      </c>
      <c r="F382" s="202" t="s">
        <v>223</v>
      </c>
      <c r="G382" s="199"/>
      <c r="H382" s="203">
        <v>2.5</v>
      </c>
      <c r="I382" s="204"/>
      <c r="J382" s="199"/>
      <c r="K382" s="199"/>
      <c r="L382" s="205"/>
      <c r="M382" s="206"/>
      <c r="N382" s="207"/>
      <c r="O382" s="207"/>
      <c r="P382" s="207"/>
      <c r="Q382" s="207"/>
      <c r="R382" s="207"/>
      <c r="S382" s="207"/>
      <c r="T382" s="208"/>
      <c r="AT382" s="209" t="s">
        <v>170</v>
      </c>
      <c r="AU382" s="209" t="s">
        <v>84</v>
      </c>
      <c r="AV382" s="13" t="s">
        <v>84</v>
      </c>
      <c r="AW382" s="13" t="s">
        <v>36</v>
      </c>
      <c r="AX382" s="13" t="s">
        <v>75</v>
      </c>
      <c r="AY382" s="209" t="s">
        <v>159</v>
      </c>
    </row>
    <row r="383" spans="1:65" s="13" customFormat="1" ht="11.25">
      <c r="B383" s="198"/>
      <c r="C383" s="199"/>
      <c r="D383" s="200" t="s">
        <v>170</v>
      </c>
      <c r="E383" s="201" t="s">
        <v>19</v>
      </c>
      <c r="F383" s="202" t="s">
        <v>224</v>
      </c>
      <c r="G383" s="199"/>
      <c r="H383" s="203">
        <v>24.4</v>
      </c>
      <c r="I383" s="204"/>
      <c r="J383" s="199"/>
      <c r="K383" s="199"/>
      <c r="L383" s="205"/>
      <c r="M383" s="206"/>
      <c r="N383" s="207"/>
      <c r="O383" s="207"/>
      <c r="P383" s="207"/>
      <c r="Q383" s="207"/>
      <c r="R383" s="207"/>
      <c r="S383" s="207"/>
      <c r="T383" s="208"/>
      <c r="AT383" s="209" t="s">
        <v>170</v>
      </c>
      <c r="AU383" s="209" t="s">
        <v>84</v>
      </c>
      <c r="AV383" s="13" t="s">
        <v>84</v>
      </c>
      <c r="AW383" s="13" t="s">
        <v>36</v>
      </c>
      <c r="AX383" s="13" t="s">
        <v>75</v>
      </c>
      <c r="AY383" s="209" t="s">
        <v>159</v>
      </c>
    </row>
    <row r="384" spans="1:65" s="14" customFormat="1" ht="11.25">
      <c r="B384" s="210"/>
      <c r="C384" s="211"/>
      <c r="D384" s="200" t="s">
        <v>170</v>
      </c>
      <c r="E384" s="212" t="s">
        <v>19</v>
      </c>
      <c r="F384" s="213" t="s">
        <v>195</v>
      </c>
      <c r="G384" s="211"/>
      <c r="H384" s="214">
        <v>26.9</v>
      </c>
      <c r="I384" s="215"/>
      <c r="J384" s="211"/>
      <c r="K384" s="211"/>
      <c r="L384" s="216"/>
      <c r="M384" s="217"/>
      <c r="N384" s="218"/>
      <c r="O384" s="218"/>
      <c r="P384" s="218"/>
      <c r="Q384" s="218"/>
      <c r="R384" s="218"/>
      <c r="S384" s="218"/>
      <c r="T384" s="219"/>
      <c r="AT384" s="220" t="s">
        <v>170</v>
      </c>
      <c r="AU384" s="220" t="s">
        <v>84</v>
      </c>
      <c r="AV384" s="14" t="s">
        <v>166</v>
      </c>
      <c r="AW384" s="14" t="s">
        <v>36</v>
      </c>
      <c r="AX384" s="14" t="s">
        <v>82</v>
      </c>
      <c r="AY384" s="220" t="s">
        <v>159</v>
      </c>
    </row>
    <row r="385" spans="1:65" s="2" customFormat="1" ht="16.5" customHeight="1">
      <c r="A385" s="35"/>
      <c r="B385" s="36"/>
      <c r="C385" s="180" t="s">
        <v>661</v>
      </c>
      <c r="D385" s="180" t="s">
        <v>161</v>
      </c>
      <c r="E385" s="181" t="s">
        <v>662</v>
      </c>
      <c r="F385" s="182" t="s">
        <v>663</v>
      </c>
      <c r="G385" s="183" t="s">
        <v>107</v>
      </c>
      <c r="H385" s="184">
        <v>26.9</v>
      </c>
      <c r="I385" s="185"/>
      <c r="J385" s="186">
        <f>ROUND(I385*H385,2)</f>
        <v>0</v>
      </c>
      <c r="K385" s="182" t="s">
        <v>165</v>
      </c>
      <c r="L385" s="40"/>
      <c r="M385" s="187" t="s">
        <v>19</v>
      </c>
      <c r="N385" s="188" t="s">
        <v>46</v>
      </c>
      <c r="O385" s="65"/>
      <c r="P385" s="189">
        <f>O385*H385</f>
        <v>0</v>
      </c>
      <c r="Q385" s="189">
        <v>2.9999999999999997E-4</v>
      </c>
      <c r="R385" s="189">
        <f>Q385*H385</f>
        <v>8.069999999999999E-3</v>
      </c>
      <c r="S385" s="189">
        <v>0</v>
      </c>
      <c r="T385" s="190">
        <f>S385*H385</f>
        <v>0</v>
      </c>
      <c r="U385" s="35"/>
      <c r="V385" s="35"/>
      <c r="W385" s="35"/>
      <c r="X385" s="35"/>
      <c r="Y385" s="35"/>
      <c r="Z385" s="35"/>
      <c r="AA385" s="35"/>
      <c r="AB385" s="35"/>
      <c r="AC385" s="35"/>
      <c r="AD385" s="35"/>
      <c r="AE385" s="35"/>
      <c r="AR385" s="191" t="s">
        <v>275</v>
      </c>
      <c r="AT385" s="191" t="s">
        <v>161</v>
      </c>
      <c r="AU385" s="191" t="s">
        <v>84</v>
      </c>
      <c r="AY385" s="18" t="s">
        <v>159</v>
      </c>
      <c r="BE385" s="192">
        <f>IF(N385="základní",J385,0)</f>
        <v>0</v>
      </c>
      <c r="BF385" s="192">
        <f>IF(N385="snížená",J385,0)</f>
        <v>0</v>
      </c>
      <c r="BG385" s="192">
        <f>IF(N385="zákl. přenesená",J385,0)</f>
        <v>0</v>
      </c>
      <c r="BH385" s="192">
        <f>IF(N385="sníž. přenesená",J385,0)</f>
        <v>0</v>
      </c>
      <c r="BI385" s="192">
        <f>IF(N385="nulová",J385,0)</f>
        <v>0</v>
      </c>
      <c r="BJ385" s="18" t="s">
        <v>82</v>
      </c>
      <c r="BK385" s="192">
        <f>ROUND(I385*H385,2)</f>
        <v>0</v>
      </c>
      <c r="BL385" s="18" t="s">
        <v>275</v>
      </c>
      <c r="BM385" s="191" t="s">
        <v>664</v>
      </c>
    </row>
    <row r="386" spans="1:65" s="2" customFormat="1" ht="11.25">
      <c r="A386" s="35"/>
      <c r="B386" s="36"/>
      <c r="C386" s="37"/>
      <c r="D386" s="193" t="s">
        <v>168</v>
      </c>
      <c r="E386" s="37"/>
      <c r="F386" s="194" t="s">
        <v>665</v>
      </c>
      <c r="G386" s="37"/>
      <c r="H386" s="37"/>
      <c r="I386" s="195"/>
      <c r="J386" s="37"/>
      <c r="K386" s="37"/>
      <c r="L386" s="40"/>
      <c r="M386" s="196"/>
      <c r="N386" s="197"/>
      <c r="O386" s="65"/>
      <c r="P386" s="65"/>
      <c r="Q386" s="65"/>
      <c r="R386" s="65"/>
      <c r="S386" s="65"/>
      <c r="T386" s="66"/>
      <c r="U386" s="35"/>
      <c r="V386" s="35"/>
      <c r="W386" s="35"/>
      <c r="X386" s="35"/>
      <c r="Y386" s="35"/>
      <c r="Z386" s="35"/>
      <c r="AA386" s="35"/>
      <c r="AB386" s="35"/>
      <c r="AC386" s="35"/>
      <c r="AD386" s="35"/>
      <c r="AE386" s="35"/>
      <c r="AT386" s="18" t="s">
        <v>168</v>
      </c>
      <c r="AU386" s="18" t="s">
        <v>84</v>
      </c>
    </row>
    <row r="387" spans="1:65" s="13" customFormat="1" ht="11.25">
      <c r="B387" s="198"/>
      <c r="C387" s="199"/>
      <c r="D387" s="200" t="s">
        <v>170</v>
      </c>
      <c r="E387" s="201" t="s">
        <v>19</v>
      </c>
      <c r="F387" s="202" t="s">
        <v>223</v>
      </c>
      <c r="G387" s="199"/>
      <c r="H387" s="203">
        <v>2.5</v>
      </c>
      <c r="I387" s="204"/>
      <c r="J387" s="199"/>
      <c r="K387" s="199"/>
      <c r="L387" s="205"/>
      <c r="M387" s="206"/>
      <c r="N387" s="207"/>
      <c r="O387" s="207"/>
      <c r="P387" s="207"/>
      <c r="Q387" s="207"/>
      <c r="R387" s="207"/>
      <c r="S387" s="207"/>
      <c r="T387" s="208"/>
      <c r="AT387" s="209" t="s">
        <v>170</v>
      </c>
      <c r="AU387" s="209" t="s">
        <v>84</v>
      </c>
      <c r="AV387" s="13" t="s">
        <v>84</v>
      </c>
      <c r="AW387" s="13" t="s">
        <v>36</v>
      </c>
      <c r="AX387" s="13" t="s">
        <v>75</v>
      </c>
      <c r="AY387" s="209" t="s">
        <v>159</v>
      </c>
    </row>
    <row r="388" spans="1:65" s="13" customFormat="1" ht="11.25">
      <c r="B388" s="198"/>
      <c r="C388" s="199"/>
      <c r="D388" s="200" t="s">
        <v>170</v>
      </c>
      <c r="E388" s="201" t="s">
        <v>19</v>
      </c>
      <c r="F388" s="202" t="s">
        <v>224</v>
      </c>
      <c r="G388" s="199"/>
      <c r="H388" s="203">
        <v>24.4</v>
      </c>
      <c r="I388" s="204"/>
      <c r="J388" s="199"/>
      <c r="K388" s="199"/>
      <c r="L388" s="205"/>
      <c r="M388" s="206"/>
      <c r="N388" s="207"/>
      <c r="O388" s="207"/>
      <c r="P388" s="207"/>
      <c r="Q388" s="207"/>
      <c r="R388" s="207"/>
      <c r="S388" s="207"/>
      <c r="T388" s="208"/>
      <c r="AT388" s="209" t="s">
        <v>170</v>
      </c>
      <c r="AU388" s="209" t="s">
        <v>84</v>
      </c>
      <c r="AV388" s="13" t="s">
        <v>84</v>
      </c>
      <c r="AW388" s="13" t="s">
        <v>36</v>
      </c>
      <c r="AX388" s="13" t="s">
        <v>75</v>
      </c>
      <c r="AY388" s="209" t="s">
        <v>159</v>
      </c>
    </row>
    <row r="389" spans="1:65" s="14" customFormat="1" ht="11.25">
      <c r="B389" s="210"/>
      <c r="C389" s="211"/>
      <c r="D389" s="200" t="s">
        <v>170</v>
      </c>
      <c r="E389" s="212" t="s">
        <v>19</v>
      </c>
      <c r="F389" s="213" t="s">
        <v>195</v>
      </c>
      <c r="G389" s="211"/>
      <c r="H389" s="214">
        <v>26.9</v>
      </c>
      <c r="I389" s="215"/>
      <c r="J389" s="211"/>
      <c r="K389" s="211"/>
      <c r="L389" s="216"/>
      <c r="M389" s="217"/>
      <c r="N389" s="218"/>
      <c r="O389" s="218"/>
      <c r="P389" s="218"/>
      <c r="Q389" s="218"/>
      <c r="R389" s="218"/>
      <c r="S389" s="218"/>
      <c r="T389" s="219"/>
      <c r="AT389" s="220" t="s">
        <v>170</v>
      </c>
      <c r="AU389" s="220" t="s">
        <v>84</v>
      </c>
      <c r="AV389" s="14" t="s">
        <v>166</v>
      </c>
      <c r="AW389" s="14" t="s">
        <v>36</v>
      </c>
      <c r="AX389" s="14" t="s">
        <v>82</v>
      </c>
      <c r="AY389" s="220" t="s">
        <v>159</v>
      </c>
    </row>
    <row r="390" spans="1:65" s="2" customFormat="1" ht="16.5" customHeight="1">
      <c r="A390" s="35"/>
      <c r="B390" s="36"/>
      <c r="C390" s="180" t="s">
        <v>666</v>
      </c>
      <c r="D390" s="180" t="s">
        <v>161</v>
      </c>
      <c r="E390" s="181" t="s">
        <v>667</v>
      </c>
      <c r="F390" s="182" t="s">
        <v>668</v>
      </c>
      <c r="G390" s="183" t="s">
        <v>107</v>
      </c>
      <c r="H390" s="184">
        <v>24.4</v>
      </c>
      <c r="I390" s="185"/>
      <c r="J390" s="186">
        <f>ROUND(I390*H390,2)</f>
        <v>0</v>
      </c>
      <c r="K390" s="182" t="s">
        <v>165</v>
      </c>
      <c r="L390" s="40"/>
      <c r="M390" s="187" t="s">
        <v>19</v>
      </c>
      <c r="N390" s="188" t="s">
        <v>46</v>
      </c>
      <c r="O390" s="65"/>
      <c r="P390" s="189">
        <f>O390*H390</f>
        <v>0</v>
      </c>
      <c r="Q390" s="189">
        <v>1.5E-3</v>
      </c>
      <c r="R390" s="189">
        <f>Q390*H390</f>
        <v>3.6600000000000001E-2</v>
      </c>
      <c r="S390" s="189">
        <v>0</v>
      </c>
      <c r="T390" s="190">
        <f>S390*H390</f>
        <v>0</v>
      </c>
      <c r="U390" s="35"/>
      <c r="V390" s="35"/>
      <c r="W390" s="35"/>
      <c r="X390" s="35"/>
      <c r="Y390" s="35"/>
      <c r="Z390" s="35"/>
      <c r="AA390" s="35"/>
      <c r="AB390" s="35"/>
      <c r="AC390" s="35"/>
      <c r="AD390" s="35"/>
      <c r="AE390" s="35"/>
      <c r="AR390" s="191" t="s">
        <v>275</v>
      </c>
      <c r="AT390" s="191" t="s">
        <v>161</v>
      </c>
      <c r="AU390" s="191" t="s">
        <v>84</v>
      </c>
      <c r="AY390" s="18" t="s">
        <v>159</v>
      </c>
      <c r="BE390" s="192">
        <f>IF(N390="základní",J390,0)</f>
        <v>0</v>
      </c>
      <c r="BF390" s="192">
        <f>IF(N390="snížená",J390,0)</f>
        <v>0</v>
      </c>
      <c r="BG390" s="192">
        <f>IF(N390="zákl. přenesená",J390,0)</f>
        <v>0</v>
      </c>
      <c r="BH390" s="192">
        <f>IF(N390="sníž. přenesená",J390,0)</f>
        <v>0</v>
      </c>
      <c r="BI390" s="192">
        <f>IF(N390="nulová",J390,0)</f>
        <v>0</v>
      </c>
      <c r="BJ390" s="18" t="s">
        <v>82</v>
      </c>
      <c r="BK390" s="192">
        <f>ROUND(I390*H390,2)</f>
        <v>0</v>
      </c>
      <c r="BL390" s="18" t="s">
        <v>275</v>
      </c>
      <c r="BM390" s="191" t="s">
        <v>669</v>
      </c>
    </row>
    <row r="391" spans="1:65" s="2" customFormat="1" ht="11.25">
      <c r="A391" s="35"/>
      <c r="B391" s="36"/>
      <c r="C391" s="37"/>
      <c r="D391" s="193" t="s">
        <v>168</v>
      </c>
      <c r="E391" s="37"/>
      <c r="F391" s="194" t="s">
        <v>670</v>
      </c>
      <c r="G391" s="37"/>
      <c r="H391" s="37"/>
      <c r="I391" s="195"/>
      <c r="J391" s="37"/>
      <c r="K391" s="37"/>
      <c r="L391" s="40"/>
      <c r="M391" s="196"/>
      <c r="N391" s="197"/>
      <c r="O391" s="65"/>
      <c r="P391" s="65"/>
      <c r="Q391" s="65"/>
      <c r="R391" s="65"/>
      <c r="S391" s="65"/>
      <c r="T391" s="66"/>
      <c r="U391" s="35"/>
      <c r="V391" s="35"/>
      <c r="W391" s="35"/>
      <c r="X391" s="35"/>
      <c r="Y391" s="35"/>
      <c r="Z391" s="35"/>
      <c r="AA391" s="35"/>
      <c r="AB391" s="35"/>
      <c r="AC391" s="35"/>
      <c r="AD391" s="35"/>
      <c r="AE391" s="35"/>
      <c r="AT391" s="18" t="s">
        <v>168</v>
      </c>
      <c r="AU391" s="18" t="s">
        <v>84</v>
      </c>
    </row>
    <row r="392" spans="1:65" s="13" customFormat="1" ht="11.25">
      <c r="B392" s="198"/>
      <c r="C392" s="199"/>
      <c r="D392" s="200" t="s">
        <v>170</v>
      </c>
      <c r="E392" s="201" t="s">
        <v>19</v>
      </c>
      <c r="F392" s="202" t="s">
        <v>224</v>
      </c>
      <c r="G392" s="199"/>
      <c r="H392" s="203">
        <v>24.4</v>
      </c>
      <c r="I392" s="204"/>
      <c r="J392" s="199"/>
      <c r="K392" s="199"/>
      <c r="L392" s="205"/>
      <c r="M392" s="206"/>
      <c r="N392" s="207"/>
      <c r="O392" s="207"/>
      <c r="P392" s="207"/>
      <c r="Q392" s="207"/>
      <c r="R392" s="207"/>
      <c r="S392" s="207"/>
      <c r="T392" s="208"/>
      <c r="AT392" s="209" t="s">
        <v>170</v>
      </c>
      <c r="AU392" s="209" t="s">
        <v>84</v>
      </c>
      <c r="AV392" s="13" t="s">
        <v>84</v>
      </c>
      <c r="AW392" s="13" t="s">
        <v>36</v>
      </c>
      <c r="AX392" s="13" t="s">
        <v>82</v>
      </c>
      <c r="AY392" s="209" t="s">
        <v>159</v>
      </c>
    </row>
    <row r="393" spans="1:65" s="2" customFormat="1" ht="16.5" customHeight="1">
      <c r="A393" s="35"/>
      <c r="B393" s="36"/>
      <c r="C393" s="180" t="s">
        <v>671</v>
      </c>
      <c r="D393" s="180" t="s">
        <v>161</v>
      </c>
      <c r="E393" s="181" t="s">
        <v>672</v>
      </c>
      <c r="F393" s="182" t="s">
        <v>673</v>
      </c>
      <c r="G393" s="183" t="s">
        <v>198</v>
      </c>
      <c r="H393" s="184">
        <v>8.75</v>
      </c>
      <c r="I393" s="185"/>
      <c r="J393" s="186">
        <f>ROUND(I393*H393,2)</f>
        <v>0</v>
      </c>
      <c r="K393" s="182" t="s">
        <v>165</v>
      </c>
      <c r="L393" s="40"/>
      <c r="M393" s="187" t="s">
        <v>19</v>
      </c>
      <c r="N393" s="188" t="s">
        <v>46</v>
      </c>
      <c r="O393" s="65"/>
      <c r="P393" s="189">
        <f>O393*H393</f>
        <v>0</v>
      </c>
      <c r="Q393" s="189">
        <v>2.7999999999999998E-4</v>
      </c>
      <c r="R393" s="189">
        <f>Q393*H393</f>
        <v>2.4499999999999999E-3</v>
      </c>
      <c r="S393" s="189">
        <v>0</v>
      </c>
      <c r="T393" s="190">
        <f>S393*H393</f>
        <v>0</v>
      </c>
      <c r="U393" s="35"/>
      <c r="V393" s="35"/>
      <c r="W393" s="35"/>
      <c r="X393" s="35"/>
      <c r="Y393" s="35"/>
      <c r="Z393" s="35"/>
      <c r="AA393" s="35"/>
      <c r="AB393" s="35"/>
      <c r="AC393" s="35"/>
      <c r="AD393" s="35"/>
      <c r="AE393" s="35"/>
      <c r="AR393" s="191" t="s">
        <v>275</v>
      </c>
      <c r="AT393" s="191" t="s">
        <v>161</v>
      </c>
      <c r="AU393" s="191" t="s">
        <v>84</v>
      </c>
      <c r="AY393" s="18" t="s">
        <v>159</v>
      </c>
      <c r="BE393" s="192">
        <f>IF(N393="základní",J393,0)</f>
        <v>0</v>
      </c>
      <c r="BF393" s="192">
        <f>IF(N393="snížená",J393,0)</f>
        <v>0</v>
      </c>
      <c r="BG393" s="192">
        <f>IF(N393="zákl. přenesená",J393,0)</f>
        <v>0</v>
      </c>
      <c r="BH393" s="192">
        <f>IF(N393="sníž. přenesená",J393,0)</f>
        <v>0</v>
      </c>
      <c r="BI393" s="192">
        <f>IF(N393="nulová",J393,0)</f>
        <v>0</v>
      </c>
      <c r="BJ393" s="18" t="s">
        <v>82</v>
      </c>
      <c r="BK393" s="192">
        <f>ROUND(I393*H393,2)</f>
        <v>0</v>
      </c>
      <c r="BL393" s="18" t="s">
        <v>275</v>
      </c>
      <c r="BM393" s="191" t="s">
        <v>674</v>
      </c>
    </row>
    <row r="394" spans="1:65" s="2" customFormat="1" ht="11.25">
      <c r="A394" s="35"/>
      <c r="B394" s="36"/>
      <c r="C394" s="37"/>
      <c r="D394" s="193" t="s">
        <v>168</v>
      </c>
      <c r="E394" s="37"/>
      <c r="F394" s="194" t="s">
        <v>675</v>
      </c>
      <c r="G394" s="37"/>
      <c r="H394" s="37"/>
      <c r="I394" s="195"/>
      <c r="J394" s="37"/>
      <c r="K394" s="37"/>
      <c r="L394" s="40"/>
      <c r="M394" s="196"/>
      <c r="N394" s="197"/>
      <c r="O394" s="65"/>
      <c r="P394" s="65"/>
      <c r="Q394" s="65"/>
      <c r="R394" s="65"/>
      <c r="S394" s="65"/>
      <c r="T394" s="66"/>
      <c r="U394" s="35"/>
      <c r="V394" s="35"/>
      <c r="W394" s="35"/>
      <c r="X394" s="35"/>
      <c r="Y394" s="35"/>
      <c r="Z394" s="35"/>
      <c r="AA394" s="35"/>
      <c r="AB394" s="35"/>
      <c r="AC394" s="35"/>
      <c r="AD394" s="35"/>
      <c r="AE394" s="35"/>
      <c r="AT394" s="18" t="s">
        <v>168</v>
      </c>
      <c r="AU394" s="18" t="s">
        <v>84</v>
      </c>
    </row>
    <row r="395" spans="1:65" s="13" customFormat="1" ht="11.25">
      <c r="B395" s="198"/>
      <c r="C395" s="199"/>
      <c r="D395" s="200" t="s">
        <v>170</v>
      </c>
      <c r="E395" s="201" t="s">
        <v>19</v>
      </c>
      <c r="F395" s="202" t="s">
        <v>676</v>
      </c>
      <c r="G395" s="199"/>
      <c r="H395" s="203">
        <v>2.75</v>
      </c>
      <c r="I395" s="204"/>
      <c r="J395" s="199"/>
      <c r="K395" s="199"/>
      <c r="L395" s="205"/>
      <c r="M395" s="206"/>
      <c r="N395" s="207"/>
      <c r="O395" s="207"/>
      <c r="P395" s="207"/>
      <c r="Q395" s="207"/>
      <c r="R395" s="207"/>
      <c r="S395" s="207"/>
      <c r="T395" s="208"/>
      <c r="AT395" s="209" t="s">
        <v>170</v>
      </c>
      <c r="AU395" s="209" t="s">
        <v>84</v>
      </c>
      <c r="AV395" s="13" t="s">
        <v>84</v>
      </c>
      <c r="AW395" s="13" t="s">
        <v>36</v>
      </c>
      <c r="AX395" s="13" t="s">
        <v>75</v>
      </c>
      <c r="AY395" s="209" t="s">
        <v>159</v>
      </c>
    </row>
    <row r="396" spans="1:65" s="13" customFormat="1" ht="11.25">
      <c r="B396" s="198"/>
      <c r="C396" s="199"/>
      <c r="D396" s="200" t="s">
        <v>170</v>
      </c>
      <c r="E396" s="201" t="s">
        <v>19</v>
      </c>
      <c r="F396" s="202" t="s">
        <v>677</v>
      </c>
      <c r="G396" s="199"/>
      <c r="H396" s="203">
        <v>6</v>
      </c>
      <c r="I396" s="204"/>
      <c r="J396" s="199"/>
      <c r="K396" s="199"/>
      <c r="L396" s="205"/>
      <c r="M396" s="206"/>
      <c r="N396" s="207"/>
      <c r="O396" s="207"/>
      <c r="P396" s="207"/>
      <c r="Q396" s="207"/>
      <c r="R396" s="207"/>
      <c r="S396" s="207"/>
      <c r="T396" s="208"/>
      <c r="AT396" s="209" t="s">
        <v>170</v>
      </c>
      <c r="AU396" s="209" t="s">
        <v>84</v>
      </c>
      <c r="AV396" s="13" t="s">
        <v>84</v>
      </c>
      <c r="AW396" s="13" t="s">
        <v>36</v>
      </c>
      <c r="AX396" s="13" t="s">
        <v>75</v>
      </c>
      <c r="AY396" s="209" t="s">
        <v>159</v>
      </c>
    </row>
    <row r="397" spans="1:65" s="14" customFormat="1" ht="11.25">
      <c r="B397" s="210"/>
      <c r="C397" s="211"/>
      <c r="D397" s="200" t="s">
        <v>170</v>
      </c>
      <c r="E397" s="212" t="s">
        <v>19</v>
      </c>
      <c r="F397" s="213" t="s">
        <v>195</v>
      </c>
      <c r="G397" s="211"/>
      <c r="H397" s="214">
        <v>8.75</v>
      </c>
      <c r="I397" s="215"/>
      <c r="J397" s="211"/>
      <c r="K397" s="211"/>
      <c r="L397" s="216"/>
      <c r="M397" s="217"/>
      <c r="N397" s="218"/>
      <c r="O397" s="218"/>
      <c r="P397" s="218"/>
      <c r="Q397" s="218"/>
      <c r="R397" s="218"/>
      <c r="S397" s="218"/>
      <c r="T397" s="219"/>
      <c r="AT397" s="220" t="s">
        <v>170</v>
      </c>
      <c r="AU397" s="220" t="s">
        <v>84</v>
      </c>
      <c r="AV397" s="14" t="s">
        <v>166</v>
      </c>
      <c r="AW397" s="14" t="s">
        <v>36</v>
      </c>
      <c r="AX397" s="14" t="s">
        <v>82</v>
      </c>
      <c r="AY397" s="220" t="s">
        <v>159</v>
      </c>
    </row>
    <row r="398" spans="1:65" s="2" customFormat="1" ht="16.5" customHeight="1">
      <c r="A398" s="35"/>
      <c r="B398" s="36"/>
      <c r="C398" s="180" t="s">
        <v>678</v>
      </c>
      <c r="D398" s="180" t="s">
        <v>161</v>
      </c>
      <c r="E398" s="181" t="s">
        <v>679</v>
      </c>
      <c r="F398" s="182" t="s">
        <v>680</v>
      </c>
      <c r="G398" s="183" t="s">
        <v>255</v>
      </c>
      <c r="H398" s="184">
        <v>8</v>
      </c>
      <c r="I398" s="185"/>
      <c r="J398" s="186">
        <f>ROUND(I398*H398,2)</f>
        <v>0</v>
      </c>
      <c r="K398" s="182" t="s">
        <v>165</v>
      </c>
      <c r="L398" s="40"/>
      <c r="M398" s="187" t="s">
        <v>19</v>
      </c>
      <c r="N398" s="188" t="s">
        <v>46</v>
      </c>
      <c r="O398" s="65"/>
      <c r="P398" s="189">
        <f>O398*H398</f>
        <v>0</v>
      </c>
      <c r="Q398" s="189">
        <v>2.1000000000000001E-4</v>
      </c>
      <c r="R398" s="189">
        <f>Q398*H398</f>
        <v>1.6800000000000001E-3</v>
      </c>
      <c r="S398" s="189">
        <v>0</v>
      </c>
      <c r="T398" s="190">
        <f>S398*H398</f>
        <v>0</v>
      </c>
      <c r="U398" s="35"/>
      <c r="V398" s="35"/>
      <c r="W398" s="35"/>
      <c r="X398" s="35"/>
      <c r="Y398" s="35"/>
      <c r="Z398" s="35"/>
      <c r="AA398" s="35"/>
      <c r="AB398" s="35"/>
      <c r="AC398" s="35"/>
      <c r="AD398" s="35"/>
      <c r="AE398" s="35"/>
      <c r="AR398" s="191" t="s">
        <v>275</v>
      </c>
      <c r="AT398" s="191" t="s">
        <v>161</v>
      </c>
      <c r="AU398" s="191" t="s">
        <v>84</v>
      </c>
      <c r="AY398" s="18" t="s">
        <v>159</v>
      </c>
      <c r="BE398" s="192">
        <f>IF(N398="základní",J398,0)</f>
        <v>0</v>
      </c>
      <c r="BF398" s="192">
        <f>IF(N398="snížená",J398,0)</f>
        <v>0</v>
      </c>
      <c r="BG398" s="192">
        <f>IF(N398="zákl. přenesená",J398,0)</f>
        <v>0</v>
      </c>
      <c r="BH398" s="192">
        <f>IF(N398="sníž. přenesená",J398,0)</f>
        <v>0</v>
      </c>
      <c r="BI398" s="192">
        <f>IF(N398="nulová",J398,0)</f>
        <v>0</v>
      </c>
      <c r="BJ398" s="18" t="s">
        <v>82</v>
      </c>
      <c r="BK398" s="192">
        <f>ROUND(I398*H398,2)</f>
        <v>0</v>
      </c>
      <c r="BL398" s="18" t="s">
        <v>275</v>
      </c>
      <c r="BM398" s="191" t="s">
        <v>681</v>
      </c>
    </row>
    <row r="399" spans="1:65" s="2" customFormat="1" ht="11.25">
      <c r="A399" s="35"/>
      <c r="B399" s="36"/>
      <c r="C399" s="37"/>
      <c r="D399" s="193" t="s">
        <v>168</v>
      </c>
      <c r="E399" s="37"/>
      <c r="F399" s="194" t="s">
        <v>682</v>
      </c>
      <c r="G399" s="37"/>
      <c r="H399" s="37"/>
      <c r="I399" s="195"/>
      <c r="J399" s="37"/>
      <c r="K399" s="37"/>
      <c r="L399" s="40"/>
      <c r="M399" s="196"/>
      <c r="N399" s="197"/>
      <c r="O399" s="65"/>
      <c r="P399" s="65"/>
      <c r="Q399" s="65"/>
      <c r="R399" s="65"/>
      <c r="S399" s="65"/>
      <c r="T399" s="66"/>
      <c r="U399" s="35"/>
      <c r="V399" s="35"/>
      <c r="W399" s="35"/>
      <c r="X399" s="35"/>
      <c r="Y399" s="35"/>
      <c r="Z399" s="35"/>
      <c r="AA399" s="35"/>
      <c r="AB399" s="35"/>
      <c r="AC399" s="35"/>
      <c r="AD399" s="35"/>
      <c r="AE399" s="35"/>
      <c r="AT399" s="18" t="s">
        <v>168</v>
      </c>
      <c r="AU399" s="18" t="s">
        <v>84</v>
      </c>
    </row>
    <row r="400" spans="1:65" s="13" customFormat="1" ht="11.25">
      <c r="B400" s="198"/>
      <c r="C400" s="199"/>
      <c r="D400" s="200" t="s">
        <v>170</v>
      </c>
      <c r="E400" s="201" t="s">
        <v>19</v>
      </c>
      <c r="F400" s="202" t="s">
        <v>683</v>
      </c>
      <c r="G400" s="199"/>
      <c r="H400" s="203">
        <v>8</v>
      </c>
      <c r="I400" s="204"/>
      <c r="J400" s="199"/>
      <c r="K400" s="199"/>
      <c r="L400" s="205"/>
      <c r="M400" s="206"/>
      <c r="N400" s="207"/>
      <c r="O400" s="207"/>
      <c r="P400" s="207"/>
      <c r="Q400" s="207"/>
      <c r="R400" s="207"/>
      <c r="S400" s="207"/>
      <c r="T400" s="208"/>
      <c r="AT400" s="209" t="s">
        <v>170</v>
      </c>
      <c r="AU400" s="209" t="s">
        <v>84</v>
      </c>
      <c r="AV400" s="13" t="s">
        <v>84</v>
      </c>
      <c r="AW400" s="13" t="s">
        <v>36</v>
      </c>
      <c r="AX400" s="13" t="s">
        <v>82</v>
      </c>
      <c r="AY400" s="209" t="s">
        <v>159</v>
      </c>
    </row>
    <row r="401" spans="1:65" s="2" customFormat="1" ht="16.5" customHeight="1">
      <c r="A401" s="35"/>
      <c r="B401" s="36"/>
      <c r="C401" s="180" t="s">
        <v>684</v>
      </c>
      <c r="D401" s="180" t="s">
        <v>161</v>
      </c>
      <c r="E401" s="181" t="s">
        <v>685</v>
      </c>
      <c r="F401" s="182" t="s">
        <v>686</v>
      </c>
      <c r="G401" s="183" t="s">
        <v>255</v>
      </c>
      <c r="H401" s="184">
        <v>6</v>
      </c>
      <c r="I401" s="185"/>
      <c r="J401" s="186">
        <f>ROUND(I401*H401,2)</f>
        <v>0</v>
      </c>
      <c r="K401" s="182" t="s">
        <v>165</v>
      </c>
      <c r="L401" s="40"/>
      <c r="M401" s="187" t="s">
        <v>19</v>
      </c>
      <c r="N401" s="188" t="s">
        <v>46</v>
      </c>
      <c r="O401" s="65"/>
      <c r="P401" s="189">
        <f>O401*H401</f>
        <v>0</v>
      </c>
      <c r="Q401" s="189">
        <v>2.0000000000000001E-4</v>
      </c>
      <c r="R401" s="189">
        <f>Q401*H401</f>
        <v>1.2000000000000001E-3</v>
      </c>
      <c r="S401" s="189">
        <v>0</v>
      </c>
      <c r="T401" s="190">
        <f>S401*H401</f>
        <v>0</v>
      </c>
      <c r="U401" s="35"/>
      <c r="V401" s="35"/>
      <c r="W401" s="35"/>
      <c r="X401" s="35"/>
      <c r="Y401" s="35"/>
      <c r="Z401" s="35"/>
      <c r="AA401" s="35"/>
      <c r="AB401" s="35"/>
      <c r="AC401" s="35"/>
      <c r="AD401" s="35"/>
      <c r="AE401" s="35"/>
      <c r="AR401" s="191" t="s">
        <v>275</v>
      </c>
      <c r="AT401" s="191" t="s">
        <v>161</v>
      </c>
      <c r="AU401" s="191" t="s">
        <v>84</v>
      </c>
      <c r="AY401" s="18" t="s">
        <v>159</v>
      </c>
      <c r="BE401" s="192">
        <f>IF(N401="základní",J401,0)</f>
        <v>0</v>
      </c>
      <c r="BF401" s="192">
        <f>IF(N401="snížená",J401,0)</f>
        <v>0</v>
      </c>
      <c r="BG401" s="192">
        <f>IF(N401="zákl. přenesená",J401,0)</f>
        <v>0</v>
      </c>
      <c r="BH401" s="192">
        <f>IF(N401="sníž. přenesená",J401,0)</f>
        <v>0</v>
      </c>
      <c r="BI401" s="192">
        <f>IF(N401="nulová",J401,0)</f>
        <v>0</v>
      </c>
      <c r="BJ401" s="18" t="s">
        <v>82</v>
      </c>
      <c r="BK401" s="192">
        <f>ROUND(I401*H401,2)</f>
        <v>0</v>
      </c>
      <c r="BL401" s="18" t="s">
        <v>275</v>
      </c>
      <c r="BM401" s="191" t="s">
        <v>687</v>
      </c>
    </row>
    <row r="402" spans="1:65" s="2" customFormat="1" ht="11.25">
      <c r="A402" s="35"/>
      <c r="B402" s="36"/>
      <c r="C402" s="37"/>
      <c r="D402" s="193" t="s">
        <v>168</v>
      </c>
      <c r="E402" s="37"/>
      <c r="F402" s="194" t="s">
        <v>688</v>
      </c>
      <c r="G402" s="37"/>
      <c r="H402" s="37"/>
      <c r="I402" s="195"/>
      <c r="J402" s="37"/>
      <c r="K402" s="37"/>
      <c r="L402" s="40"/>
      <c r="M402" s="196"/>
      <c r="N402" s="197"/>
      <c r="O402" s="65"/>
      <c r="P402" s="65"/>
      <c r="Q402" s="65"/>
      <c r="R402" s="65"/>
      <c r="S402" s="65"/>
      <c r="T402" s="66"/>
      <c r="U402" s="35"/>
      <c r="V402" s="35"/>
      <c r="W402" s="35"/>
      <c r="X402" s="35"/>
      <c r="Y402" s="35"/>
      <c r="Z402" s="35"/>
      <c r="AA402" s="35"/>
      <c r="AB402" s="35"/>
      <c r="AC402" s="35"/>
      <c r="AD402" s="35"/>
      <c r="AE402" s="35"/>
      <c r="AT402" s="18" t="s">
        <v>168</v>
      </c>
      <c r="AU402" s="18" t="s">
        <v>84</v>
      </c>
    </row>
    <row r="403" spans="1:65" s="13" customFormat="1" ht="11.25">
      <c r="B403" s="198"/>
      <c r="C403" s="199"/>
      <c r="D403" s="200" t="s">
        <v>170</v>
      </c>
      <c r="E403" s="201" t="s">
        <v>19</v>
      </c>
      <c r="F403" s="202" t="s">
        <v>689</v>
      </c>
      <c r="G403" s="199"/>
      <c r="H403" s="203">
        <v>6</v>
      </c>
      <c r="I403" s="204"/>
      <c r="J403" s="199"/>
      <c r="K403" s="199"/>
      <c r="L403" s="205"/>
      <c r="M403" s="206"/>
      <c r="N403" s="207"/>
      <c r="O403" s="207"/>
      <c r="P403" s="207"/>
      <c r="Q403" s="207"/>
      <c r="R403" s="207"/>
      <c r="S403" s="207"/>
      <c r="T403" s="208"/>
      <c r="AT403" s="209" t="s">
        <v>170</v>
      </c>
      <c r="AU403" s="209" t="s">
        <v>84</v>
      </c>
      <c r="AV403" s="13" t="s">
        <v>84</v>
      </c>
      <c r="AW403" s="13" t="s">
        <v>36</v>
      </c>
      <c r="AX403" s="13" t="s">
        <v>82</v>
      </c>
      <c r="AY403" s="209" t="s">
        <v>159</v>
      </c>
    </row>
    <row r="404" spans="1:65" s="2" customFormat="1" ht="16.5" customHeight="1">
      <c r="A404" s="35"/>
      <c r="B404" s="36"/>
      <c r="C404" s="180" t="s">
        <v>690</v>
      </c>
      <c r="D404" s="180" t="s">
        <v>161</v>
      </c>
      <c r="E404" s="181" t="s">
        <v>691</v>
      </c>
      <c r="F404" s="182" t="s">
        <v>692</v>
      </c>
      <c r="G404" s="183" t="s">
        <v>198</v>
      </c>
      <c r="H404" s="184">
        <v>12.2</v>
      </c>
      <c r="I404" s="185"/>
      <c r="J404" s="186">
        <f>ROUND(I404*H404,2)</f>
        <v>0</v>
      </c>
      <c r="K404" s="182" t="s">
        <v>165</v>
      </c>
      <c r="L404" s="40"/>
      <c r="M404" s="187" t="s">
        <v>19</v>
      </c>
      <c r="N404" s="188" t="s">
        <v>46</v>
      </c>
      <c r="O404" s="65"/>
      <c r="P404" s="189">
        <f>O404*H404</f>
        <v>0</v>
      </c>
      <c r="Q404" s="189">
        <v>3.2000000000000003E-4</v>
      </c>
      <c r="R404" s="189">
        <f>Q404*H404</f>
        <v>3.9039999999999999E-3</v>
      </c>
      <c r="S404" s="189">
        <v>0</v>
      </c>
      <c r="T404" s="190">
        <f>S404*H404</f>
        <v>0</v>
      </c>
      <c r="U404" s="35"/>
      <c r="V404" s="35"/>
      <c r="W404" s="35"/>
      <c r="X404" s="35"/>
      <c r="Y404" s="35"/>
      <c r="Z404" s="35"/>
      <c r="AA404" s="35"/>
      <c r="AB404" s="35"/>
      <c r="AC404" s="35"/>
      <c r="AD404" s="35"/>
      <c r="AE404" s="35"/>
      <c r="AR404" s="191" t="s">
        <v>275</v>
      </c>
      <c r="AT404" s="191" t="s">
        <v>161</v>
      </c>
      <c r="AU404" s="191" t="s">
        <v>84</v>
      </c>
      <c r="AY404" s="18" t="s">
        <v>159</v>
      </c>
      <c r="BE404" s="192">
        <f>IF(N404="základní",J404,0)</f>
        <v>0</v>
      </c>
      <c r="BF404" s="192">
        <f>IF(N404="snížená",J404,0)</f>
        <v>0</v>
      </c>
      <c r="BG404" s="192">
        <f>IF(N404="zákl. přenesená",J404,0)</f>
        <v>0</v>
      </c>
      <c r="BH404" s="192">
        <f>IF(N404="sníž. přenesená",J404,0)</f>
        <v>0</v>
      </c>
      <c r="BI404" s="192">
        <f>IF(N404="nulová",J404,0)</f>
        <v>0</v>
      </c>
      <c r="BJ404" s="18" t="s">
        <v>82</v>
      </c>
      <c r="BK404" s="192">
        <f>ROUND(I404*H404,2)</f>
        <v>0</v>
      </c>
      <c r="BL404" s="18" t="s">
        <v>275</v>
      </c>
      <c r="BM404" s="191" t="s">
        <v>693</v>
      </c>
    </row>
    <row r="405" spans="1:65" s="2" customFormat="1" ht="11.25">
      <c r="A405" s="35"/>
      <c r="B405" s="36"/>
      <c r="C405" s="37"/>
      <c r="D405" s="193" t="s">
        <v>168</v>
      </c>
      <c r="E405" s="37"/>
      <c r="F405" s="194" t="s">
        <v>694</v>
      </c>
      <c r="G405" s="37"/>
      <c r="H405" s="37"/>
      <c r="I405" s="195"/>
      <c r="J405" s="37"/>
      <c r="K405" s="37"/>
      <c r="L405" s="40"/>
      <c r="M405" s="196"/>
      <c r="N405" s="197"/>
      <c r="O405" s="65"/>
      <c r="P405" s="65"/>
      <c r="Q405" s="65"/>
      <c r="R405" s="65"/>
      <c r="S405" s="65"/>
      <c r="T405" s="66"/>
      <c r="U405" s="35"/>
      <c r="V405" s="35"/>
      <c r="W405" s="35"/>
      <c r="X405" s="35"/>
      <c r="Y405" s="35"/>
      <c r="Z405" s="35"/>
      <c r="AA405" s="35"/>
      <c r="AB405" s="35"/>
      <c r="AC405" s="35"/>
      <c r="AD405" s="35"/>
      <c r="AE405" s="35"/>
      <c r="AT405" s="18" t="s">
        <v>168</v>
      </c>
      <c r="AU405" s="18" t="s">
        <v>84</v>
      </c>
    </row>
    <row r="406" spans="1:65" s="13" customFormat="1" ht="11.25">
      <c r="B406" s="198"/>
      <c r="C406" s="199"/>
      <c r="D406" s="200" t="s">
        <v>170</v>
      </c>
      <c r="E406" s="201" t="s">
        <v>19</v>
      </c>
      <c r="F406" s="202" t="s">
        <v>695</v>
      </c>
      <c r="G406" s="199"/>
      <c r="H406" s="203">
        <v>12.2</v>
      </c>
      <c r="I406" s="204"/>
      <c r="J406" s="199"/>
      <c r="K406" s="199"/>
      <c r="L406" s="205"/>
      <c r="M406" s="206"/>
      <c r="N406" s="207"/>
      <c r="O406" s="207"/>
      <c r="P406" s="207"/>
      <c r="Q406" s="207"/>
      <c r="R406" s="207"/>
      <c r="S406" s="207"/>
      <c r="T406" s="208"/>
      <c r="AT406" s="209" t="s">
        <v>170</v>
      </c>
      <c r="AU406" s="209" t="s">
        <v>84</v>
      </c>
      <c r="AV406" s="13" t="s">
        <v>84</v>
      </c>
      <c r="AW406" s="13" t="s">
        <v>36</v>
      </c>
      <c r="AX406" s="13" t="s">
        <v>82</v>
      </c>
      <c r="AY406" s="209" t="s">
        <v>159</v>
      </c>
    </row>
    <row r="407" spans="1:65" s="2" customFormat="1" ht="24.2" customHeight="1">
      <c r="A407" s="35"/>
      <c r="B407" s="36"/>
      <c r="C407" s="180" t="s">
        <v>696</v>
      </c>
      <c r="D407" s="180" t="s">
        <v>161</v>
      </c>
      <c r="E407" s="181" t="s">
        <v>697</v>
      </c>
      <c r="F407" s="182" t="s">
        <v>698</v>
      </c>
      <c r="G407" s="183" t="s">
        <v>107</v>
      </c>
      <c r="H407" s="184">
        <v>26.9</v>
      </c>
      <c r="I407" s="185"/>
      <c r="J407" s="186">
        <f>ROUND(I407*H407,2)</f>
        <v>0</v>
      </c>
      <c r="K407" s="182" t="s">
        <v>165</v>
      </c>
      <c r="L407" s="40"/>
      <c r="M407" s="187" t="s">
        <v>19</v>
      </c>
      <c r="N407" s="188" t="s">
        <v>46</v>
      </c>
      <c r="O407" s="65"/>
      <c r="P407" s="189">
        <f>O407*H407</f>
        <v>0</v>
      </c>
      <c r="Q407" s="189">
        <v>6.0000000000000001E-3</v>
      </c>
      <c r="R407" s="189">
        <f>Q407*H407</f>
        <v>0.16139999999999999</v>
      </c>
      <c r="S407" s="189">
        <v>0</v>
      </c>
      <c r="T407" s="190">
        <f>S407*H407</f>
        <v>0</v>
      </c>
      <c r="U407" s="35"/>
      <c r="V407" s="35"/>
      <c r="W407" s="35"/>
      <c r="X407" s="35"/>
      <c r="Y407" s="35"/>
      <c r="Z407" s="35"/>
      <c r="AA407" s="35"/>
      <c r="AB407" s="35"/>
      <c r="AC407" s="35"/>
      <c r="AD407" s="35"/>
      <c r="AE407" s="35"/>
      <c r="AR407" s="191" t="s">
        <v>275</v>
      </c>
      <c r="AT407" s="191" t="s">
        <v>161</v>
      </c>
      <c r="AU407" s="191" t="s">
        <v>84</v>
      </c>
      <c r="AY407" s="18" t="s">
        <v>159</v>
      </c>
      <c r="BE407" s="192">
        <f>IF(N407="základní",J407,0)</f>
        <v>0</v>
      </c>
      <c r="BF407" s="192">
        <f>IF(N407="snížená",J407,0)</f>
        <v>0</v>
      </c>
      <c r="BG407" s="192">
        <f>IF(N407="zákl. přenesená",J407,0)</f>
        <v>0</v>
      </c>
      <c r="BH407" s="192">
        <f>IF(N407="sníž. přenesená",J407,0)</f>
        <v>0</v>
      </c>
      <c r="BI407" s="192">
        <f>IF(N407="nulová",J407,0)</f>
        <v>0</v>
      </c>
      <c r="BJ407" s="18" t="s">
        <v>82</v>
      </c>
      <c r="BK407" s="192">
        <f>ROUND(I407*H407,2)</f>
        <v>0</v>
      </c>
      <c r="BL407" s="18" t="s">
        <v>275</v>
      </c>
      <c r="BM407" s="191" t="s">
        <v>699</v>
      </c>
    </row>
    <row r="408" spans="1:65" s="2" customFormat="1" ht="11.25">
      <c r="A408" s="35"/>
      <c r="B408" s="36"/>
      <c r="C408" s="37"/>
      <c r="D408" s="193" t="s">
        <v>168</v>
      </c>
      <c r="E408" s="37"/>
      <c r="F408" s="194" t="s">
        <v>700</v>
      </c>
      <c r="G408" s="37"/>
      <c r="H408" s="37"/>
      <c r="I408" s="195"/>
      <c r="J408" s="37"/>
      <c r="K408" s="37"/>
      <c r="L408" s="40"/>
      <c r="M408" s="196"/>
      <c r="N408" s="197"/>
      <c r="O408" s="65"/>
      <c r="P408" s="65"/>
      <c r="Q408" s="65"/>
      <c r="R408" s="65"/>
      <c r="S408" s="65"/>
      <c r="T408" s="66"/>
      <c r="U408" s="35"/>
      <c r="V408" s="35"/>
      <c r="W408" s="35"/>
      <c r="X408" s="35"/>
      <c r="Y408" s="35"/>
      <c r="Z408" s="35"/>
      <c r="AA408" s="35"/>
      <c r="AB408" s="35"/>
      <c r="AC408" s="35"/>
      <c r="AD408" s="35"/>
      <c r="AE408" s="35"/>
      <c r="AT408" s="18" t="s">
        <v>168</v>
      </c>
      <c r="AU408" s="18" t="s">
        <v>84</v>
      </c>
    </row>
    <row r="409" spans="1:65" s="13" customFormat="1" ht="11.25">
      <c r="B409" s="198"/>
      <c r="C409" s="199"/>
      <c r="D409" s="200" t="s">
        <v>170</v>
      </c>
      <c r="E409" s="201" t="s">
        <v>19</v>
      </c>
      <c r="F409" s="202" t="s">
        <v>223</v>
      </c>
      <c r="G409" s="199"/>
      <c r="H409" s="203">
        <v>2.5</v>
      </c>
      <c r="I409" s="204"/>
      <c r="J409" s="199"/>
      <c r="K409" s="199"/>
      <c r="L409" s="205"/>
      <c r="M409" s="206"/>
      <c r="N409" s="207"/>
      <c r="O409" s="207"/>
      <c r="P409" s="207"/>
      <c r="Q409" s="207"/>
      <c r="R409" s="207"/>
      <c r="S409" s="207"/>
      <c r="T409" s="208"/>
      <c r="AT409" s="209" t="s">
        <v>170</v>
      </c>
      <c r="AU409" s="209" t="s">
        <v>84</v>
      </c>
      <c r="AV409" s="13" t="s">
        <v>84</v>
      </c>
      <c r="AW409" s="13" t="s">
        <v>36</v>
      </c>
      <c r="AX409" s="13" t="s">
        <v>75</v>
      </c>
      <c r="AY409" s="209" t="s">
        <v>159</v>
      </c>
    </row>
    <row r="410" spans="1:65" s="13" customFormat="1" ht="11.25">
      <c r="B410" s="198"/>
      <c r="C410" s="199"/>
      <c r="D410" s="200" t="s">
        <v>170</v>
      </c>
      <c r="E410" s="201" t="s">
        <v>19</v>
      </c>
      <c r="F410" s="202" t="s">
        <v>224</v>
      </c>
      <c r="G410" s="199"/>
      <c r="H410" s="203">
        <v>24.4</v>
      </c>
      <c r="I410" s="204"/>
      <c r="J410" s="199"/>
      <c r="K410" s="199"/>
      <c r="L410" s="205"/>
      <c r="M410" s="206"/>
      <c r="N410" s="207"/>
      <c r="O410" s="207"/>
      <c r="P410" s="207"/>
      <c r="Q410" s="207"/>
      <c r="R410" s="207"/>
      <c r="S410" s="207"/>
      <c r="T410" s="208"/>
      <c r="AT410" s="209" t="s">
        <v>170</v>
      </c>
      <c r="AU410" s="209" t="s">
        <v>84</v>
      </c>
      <c r="AV410" s="13" t="s">
        <v>84</v>
      </c>
      <c r="AW410" s="13" t="s">
        <v>36</v>
      </c>
      <c r="AX410" s="13" t="s">
        <v>75</v>
      </c>
      <c r="AY410" s="209" t="s">
        <v>159</v>
      </c>
    </row>
    <row r="411" spans="1:65" s="14" customFormat="1" ht="11.25">
      <c r="B411" s="210"/>
      <c r="C411" s="211"/>
      <c r="D411" s="200" t="s">
        <v>170</v>
      </c>
      <c r="E411" s="212" t="s">
        <v>19</v>
      </c>
      <c r="F411" s="213" t="s">
        <v>195</v>
      </c>
      <c r="G411" s="211"/>
      <c r="H411" s="214">
        <v>26.9</v>
      </c>
      <c r="I411" s="215"/>
      <c r="J411" s="211"/>
      <c r="K411" s="211"/>
      <c r="L411" s="216"/>
      <c r="M411" s="217"/>
      <c r="N411" s="218"/>
      <c r="O411" s="218"/>
      <c r="P411" s="218"/>
      <c r="Q411" s="218"/>
      <c r="R411" s="218"/>
      <c r="S411" s="218"/>
      <c r="T411" s="219"/>
      <c r="AT411" s="220" t="s">
        <v>170</v>
      </c>
      <c r="AU411" s="220" t="s">
        <v>84</v>
      </c>
      <c r="AV411" s="14" t="s">
        <v>166</v>
      </c>
      <c r="AW411" s="14" t="s">
        <v>36</v>
      </c>
      <c r="AX411" s="14" t="s">
        <v>82</v>
      </c>
      <c r="AY411" s="220" t="s">
        <v>159</v>
      </c>
    </row>
    <row r="412" spans="1:65" s="2" customFormat="1" ht="16.5" customHeight="1">
      <c r="A412" s="35"/>
      <c r="B412" s="36"/>
      <c r="C412" s="231" t="s">
        <v>701</v>
      </c>
      <c r="D412" s="231" t="s">
        <v>259</v>
      </c>
      <c r="E412" s="232" t="s">
        <v>702</v>
      </c>
      <c r="F412" s="233" t="s">
        <v>703</v>
      </c>
      <c r="G412" s="234" t="s">
        <v>107</v>
      </c>
      <c r="H412" s="235">
        <v>29.59</v>
      </c>
      <c r="I412" s="236"/>
      <c r="J412" s="237">
        <f>ROUND(I412*H412,2)</f>
        <v>0</v>
      </c>
      <c r="K412" s="233" t="s">
        <v>165</v>
      </c>
      <c r="L412" s="238"/>
      <c r="M412" s="239" t="s">
        <v>19</v>
      </c>
      <c r="N412" s="240" t="s">
        <v>46</v>
      </c>
      <c r="O412" s="65"/>
      <c r="P412" s="189">
        <f>O412*H412</f>
        <v>0</v>
      </c>
      <c r="Q412" s="189">
        <v>1.18E-2</v>
      </c>
      <c r="R412" s="189">
        <f>Q412*H412</f>
        <v>0.34916199999999997</v>
      </c>
      <c r="S412" s="189">
        <v>0</v>
      </c>
      <c r="T412" s="190">
        <f>S412*H412</f>
        <v>0</v>
      </c>
      <c r="U412" s="35"/>
      <c r="V412" s="35"/>
      <c r="W412" s="35"/>
      <c r="X412" s="35"/>
      <c r="Y412" s="35"/>
      <c r="Z412" s="35"/>
      <c r="AA412" s="35"/>
      <c r="AB412" s="35"/>
      <c r="AC412" s="35"/>
      <c r="AD412" s="35"/>
      <c r="AE412" s="35"/>
      <c r="AR412" s="191" t="s">
        <v>388</v>
      </c>
      <c r="AT412" s="191" t="s">
        <v>259</v>
      </c>
      <c r="AU412" s="191" t="s">
        <v>84</v>
      </c>
      <c r="AY412" s="18" t="s">
        <v>159</v>
      </c>
      <c r="BE412" s="192">
        <f>IF(N412="základní",J412,0)</f>
        <v>0</v>
      </c>
      <c r="BF412" s="192">
        <f>IF(N412="snížená",J412,0)</f>
        <v>0</v>
      </c>
      <c r="BG412" s="192">
        <f>IF(N412="zákl. přenesená",J412,0)</f>
        <v>0</v>
      </c>
      <c r="BH412" s="192">
        <f>IF(N412="sníž. přenesená",J412,0)</f>
        <v>0</v>
      </c>
      <c r="BI412" s="192">
        <f>IF(N412="nulová",J412,0)</f>
        <v>0</v>
      </c>
      <c r="BJ412" s="18" t="s">
        <v>82</v>
      </c>
      <c r="BK412" s="192">
        <f>ROUND(I412*H412,2)</f>
        <v>0</v>
      </c>
      <c r="BL412" s="18" t="s">
        <v>275</v>
      </c>
      <c r="BM412" s="191" t="s">
        <v>704</v>
      </c>
    </row>
    <row r="413" spans="1:65" s="13" customFormat="1" ht="11.25">
      <c r="B413" s="198"/>
      <c r="C413" s="199"/>
      <c r="D413" s="200" t="s">
        <v>170</v>
      </c>
      <c r="E413" s="201" t="s">
        <v>19</v>
      </c>
      <c r="F413" s="202" t="s">
        <v>705</v>
      </c>
      <c r="G413" s="199"/>
      <c r="H413" s="203">
        <v>29.59</v>
      </c>
      <c r="I413" s="204"/>
      <c r="J413" s="199"/>
      <c r="K413" s="199"/>
      <c r="L413" s="205"/>
      <c r="M413" s="206"/>
      <c r="N413" s="207"/>
      <c r="O413" s="207"/>
      <c r="P413" s="207"/>
      <c r="Q413" s="207"/>
      <c r="R413" s="207"/>
      <c r="S413" s="207"/>
      <c r="T413" s="208"/>
      <c r="AT413" s="209" t="s">
        <v>170</v>
      </c>
      <c r="AU413" s="209" t="s">
        <v>84</v>
      </c>
      <c r="AV413" s="13" t="s">
        <v>84</v>
      </c>
      <c r="AW413" s="13" t="s">
        <v>36</v>
      </c>
      <c r="AX413" s="13" t="s">
        <v>82</v>
      </c>
      <c r="AY413" s="209" t="s">
        <v>159</v>
      </c>
    </row>
    <row r="414" spans="1:65" s="2" customFormat="1" ht="24.2" customHeight="1">
      <c r="A414" s="35"/>
      <c r="B414" s="36"/>
      <c r="C414" s="180" t="s">
        <v>706</v>
      </c>
      <c r="D414" s="180" t="s">
        <v>161</v>
      </c>
      <c r="E414" s="181" t="s">
        <v>707</v>
      </c>
      <c r="F414" s="182" t="s">
        <v>708</v>
      </c>
      <c r="G414" s="183" t="s">
        <v>174</v>
      </c>
      <c r="H414" s="184">
        <v>0.56399999999999995</v>
      </c>
      <c r="I414" s="185"/>
      <c r="J414" s="186">
        <f>ROUND(I414*H414,2)</f>
        <v>0</v>
      </c>
      <c r="K414" s="182" t="s">
        <v>165</v>
      </c>
      <c r="L414" s="40"/>
      <c r="M414" s="187" t="s">
        <v>19</v>
      </c>
      <c r="N414" s="188" t="s">
        <v>46</v>
      </c>
      <c r="O414" s="65"/>
      <c r="P414" s="189">
        <f>O414*H414</f>
        <v>0</v>
      </c>
      <c r="Q414" s="189">
        <v>0</v>
      </c>
      <c r="R414" s="189">
        <f>Q414*H414</f>
        <v>0</v>
      </c>
      <c r="S414" s="189">
        <v>0</v>
      </c>
      <c r="T414" s="190">
        <f>S414*H414</f>
        <v>0</v>
      </c>
      <c r="U414" s="35"/>
      <c r="V414" s="35"/>
      <c r="W414" s="35"/>
      <c r="X414" s="35"/>
      <c r="Y414" s="35"/>
      <c r="Z414" s="35"/>
      <c r="AA414" s="35"/>
      <c r="AB414" s="35"/>
      <c r="AC414" s="35"/>
      <c r="AD414" s="35"/>
      <c r="AE414" s="35"/>
      <c r="AR414" s="191" t="s">
        <v>275</v>
      </c>
      <c r="AT414" s="191" t="s">
        <v>161</v>
      </c>
      <c r="AU414" s="191" t="s">
        <v>84</v>
      </c>
      <c r="AY414" s="18" t="s">
        <v>159</v>
      </c>
      <c r="BE414" s="192">
        <f>IF(N414="základní",J414,0)</f>
        <v>0</v>
      </c>
      <c r="BF414" s="192">
        <f>IF(N414="snížená",J414,0)</f>
        <v>0</v>
      </c>
      <c r="BG414" s="192">
        <f>IF(N414="zákl. přenesená",J414,0)</f>
        <v>0</v>
      </c>
      <c r="BH414" s="192">
        <f>IF(N414="sníž. přenesená",J414,0)</f>
        <v>0</v>
      </c>
      <c r="BI414" s="192">
        <f>IF(N414="nulová",J414,0)</f>
        <v>0</v>
      </c>
      <c r="BJ414" s="18" t="s">
        <v>82</v>
      </c>
      <c r="BK414" s="192">
        <f>ROUND(I414*H414,2)</f>
        <v>0</v>
      </c>
      <c r="BL414" s="18" t="s">
        <v>275</v>
      </c>
      <c r="BM414" s="191" t="s">
        <v>709</v>
      </c>
    </row>
    <row r="415" spans="1:65" s="2" customFormat="1" ht="11.25">
      <c r="A415" s="35"/>
      <c r="B415" s="36"/>
      <c r="C415" s="37"/>
      <c r="D415" s="193" t="s">
        <v>168</v>
      </c>
      <c r="E415" s="37"/>
      <c r="F415" s="194" t="s">
        <v>710</v>
      </c>
      <c r="G415" s="37"/>
      <c r="H415" s="37"/>
      <c r="I415" s="195"/>
      <c r="J415" s="37"/>
      <c r="K415" s="37"/>
      <c r="L415" s="40"/>
      <c r="M415" s="196"/>
      <c r="N415" s="197"/>
      <c r="O415" s="65"/>
      <c r="P415" s="65"/>
      <c r="Q415" s="65"/>
      <c r="R415" s="65"/>
      <c r="S415" s="65"/>
      <c r="T415" s="66"/>
      <c r="U415" s="35"/>
      <c r="V415" s="35"/>
      <c r="W415" s="35"/>
      <c r="X415" s="35"/>
      <c r="Y415" s="35"/>
      <c r="Z415" s="35"/>
      <c r="AA415" s="35"/>
      <c r="AB415" s="35"/>
      <c r="AC415" s="35"/>
      <c r="AD415" s="35"/>
      <c r="AE415" s="35"/>
      <c r="AT415" s="18" t="s">
        <v>168</v>
      </c>
      <c r="AU415" s="18" t="s">
        <v>84</v>
      </c>
    </row>
    <row r="416" spans="1:65" s="2" customFormat="1" ht="24.2" customHeight="1">
      <c r="A416" s="35"/>
      <c r="B416" s="36"/>
      <c r="C416" s="180" t="s">
        <v>711</v>
      </c>
      <c r="D416" s="180" t="s">
        <v>161</v>
      </c>
      <c r="E416" s="181" t="s">
        <v>712</v>
      </c>
      <c r="F416" s="182" t="s">
        <v>713</v>
      </c>
      <c r="G416" s="183" t="s">
        <v>174</v>
      </c>
      <c r="H416" s="184">
        <v>0.56399999999999995</v>
      </c>
      <c r="I416" s="185"/>
      <c r="J416" s="186">
        <f>ROUND(I416*H416,2)</f>
        <v>0</v>
      </c>
      <c r="K416" s="182" t="s">
        <v>165</v>
      </c>
      <c r="L416" s="40"/>
      <c r="M416" s="187" t="s">
        <v>19</v>
      </c>
      <c r="N416" s="188" t="s">
        <v>46</v>
      </c>
      <c r="O416" s="65"/>
      <c r="P416" s="189">
        <f>O416*H416</f>
        <v>0</v>
      </c>
      <c r="Q416" s="189">
        <v>0</v>
      </c>
      <c r="R416" s="189">
        <f>Q416*H416</f>
        <v>0</v>
      </c>
      <c r="S416" s="189">
        <v>0</v>
      </c>
      <c r="T416" s="190">
        <f>S416*H416</f>
        <v>0</v>
      </c>
      <c r="U416" s="35"/>
      <c r="V416" s="35"/>
      <c r="W416" s="35"/>
      <c r="X416" s="35"/>
      <c r="Y416" s="35"/>
      <c r="Z416" s="35"/>
      <c r="AA416" s="35"/>
      <c r="AB416" s="35"/>
      <c r="AC416" s="35"/>
      <c r="AD416" s="35"/>
      <c r="AE416" s="35"/>
      <c r="AR416" s="191" t="s">
        <v>275</v>
      </c>
      <c r="AT416" s="191" t="s">
        <v>161</v>
      </c>
      <c r="AU416" s="191" t="s">
        <v>84</v>
      </c>
      <c r="AY416" s="18" t="s">
        <v>159</v>
      </c>
      <c r="BE416" s="192">
        <f>IF(N416="základní",J416,0)</f>
        <v>0</v>
      </c>
      <c r="BF416" s="192">
        <f>IF(N416="snížená",J416,0)</f>
        <v>0</v>
      </c>
      <c r="BG416" s="192">
        <f>IF(N416="zákl. přenesená",J416,0)</f>
        <v>0</v>
      </c>
      <c r="BH416" s="192">
        <f>IF(N416="sníž. přenesená",J416,0)</f>
        <v>0</v>
      </c>
      <c r="BI416" s="192">
        <f>IF(N416="nulová",J416,0)</f>
        <v>0</v>
      </c>
      <c r="BJ416" s="18" t="s">
        <v>82</v>
      </c>
      <c r="BK416" s="192">
        <f>ROUND(I416*H416,2)</f>
        <v>0</v>
      </c>
      <c r="BL416" s="18" t="s">
        <v>275</v>
      </c>
      <c r="BM416" s="191" t="s">
        <v>714</v>
      </c>
    </row>
    <row r="417" spans="1:65" s="2" customFormat="1" ht="11.25">
      <c r="A417" s="35"/>
      <c r="B417" s="36"/>
      <c r="C417" s="37"/>
      <c r="D417" s="193" t="s">
        <v>168</v>
      </c>
      <c r="E417" s="37"/>
      <c r="F417" s="194" t="s">
        <v>715</v>
      </c>
      <c r="G417" s="37"/>
      <c r="H417" s="37"/>
      <c r="I417" s="195"/>
      <c r="J417" s="37"/>
      <c r="K417" s="37"/>
      <c r="L417" s="40"/>
      <c r="M417" s="196"/>
      <c r="N417" s="197"/>
      <c r="O417" s="65"/>
      <c r="P417" s="65"/>
      <c r="Q417" s="65"/>
      <c r="R417" s="65"/>
      <c r="S417" s="65"/>
      <c r="T417" s="66"/>
      <c r="U417" s="35"/>
      <c r="V417" s="35"/>
      <c r="W417" s="35"/>
      <c r="X417" s="35"/>
      <c r="Y417" s="35"/>
      <c r="Z417" s="35"/>
      <c r="AA417" s="35"/>
      <c r="AB417" s="35"/>
      <c r="AC417" s="35"/>
      <c r="AD417" s="35"/>
      <c r="AE417" s="35"/>
      <c r="AT417" s="18" t="s">
        <v>168</v>
      </c>
      <c r="AU417" s="18" t="s">
        <v>84</v>
      </c>
    </row>
    <row r="418" spans="1:65" s="12" customFormat="1" ht="22.9" customHeight="1">
      <c r="B418" s="164"/>
      <c r="C418" s="165"/>
      <c r="D418" s="166" t="s">
        <v>74</v>
      </c>
      <c r="E418" s="178" t="s">
        <v>716</v>
      </c>
      <c r="F418" s="178" t="s">
        <v>717</v>
      </c>
      <c r="G418" s="165"/>
      <c r="H418" s="165"/>
      <c r="I418" s="168"/>
      <c r="J418" s="179">
        <f>BK418</f>
        <v>0</v>
      </c>
      <c r="K418" s="165"/>
      <c r="L418" s="170"/>
      <c r="M418" s="171"/>
      <c r="N418" s="172"/>
      <c r="O418" s="172"/>
      <c r="P418" s="173">
        <f>SUM(P419:P427)</f>
        <v>0</v>
      </c>
      <c r="Q418" s="172"/>
      <c r="R418" s="173">
        <f>SUM(R419:R427)</f>
        <v>0.12327678</v>
      </c>
      <c r="S418" s="172"/>
      <c r="T418" s="174">
        <f>SUM(T419:T427)</f>
        <v>0</v>
      </c>
      <c r="AR418" s="175" t="s">
        <v>84</v>
      </c>
      <c r="AT418" s="176" t="s">
        <v>74</v>
      </c>
      <c r="AU418" s="176" t="s">
        <v>82</v>
      </c>
      <c r="AY418" s="175" t="s">
        <v>159</v>
      </c>
      <c r="BK418" s="177">
        <f>SUM(BK419:BK427)</f>
        <v>0</v>
      </c>
    </row>
    <row r="419" spans="1:65" s="2" customFormat="1" ht="16.5" customHeight="1">
      <c r="A419" s="35"/>
      <c r="B419" s="36"/>
      <c r="C419" s="180" t="s">
        <v>718</v>
      </c>
      <c r="D419" s="180" t="s">
        <v>161</v>
      </c>
      <c r="E419" s="181" t="s">
        <v>719</v>
      </c>
      <c r="F419" s="182" t="s">
        <v>720</v>
      </c>
      <c r="G419" s="183" t="s">
        <v>107</v>
      </c>
      <c r="H419" s="184">
        <v>267.99299999999999</v>
      </c>
      <c r="I419" s="185"/>
      <c r="J419" s="186">
        <f>ROUND(I419*H419,2)</f>
        <v>0</v>
      </c>
      <c r="K419" s="182" t="s">
        <v>165</v>
      </c>
      <c r="L419" s="40"/>
      <c r="M419" s="187" t="s">
        <v>19</v>
      </c>
      <c r="N419" s="188" t="s">
        <v>46</v>
      </c>
      <c r="O419" s="65"/>
      <c r="P419" s="189">
        <f>O419*H419</f>
        <v>0</v>
      </c>
      <c r="Q419" s="189">
        <v>0</v>
      </c>
      <c r="R419" s="189">
        <f>Q419*H419</f>
        <v>0</v>
      </c>
      <c r="S419" s="189">
        <v>0</v>
      </c>
      <c r="T419" s="190">
        <f>S419*H419</f>
        <v>0</v>
      </c>
      <c r="U419" s="35"/>
      <c r="V419" s="35"/>
      <c r="W419" s="35"/>
      <c r="X419" s="35"/>
      <c r="Y419" s="35"/>
      <c r="Z419" s="35"/>
      <c r="AA419" s="35"/>
      <c r="AB419" s="35"/>
      <c r="AC419" s="35"/>
      <c r="AD419" s="35"/>
      <c r="AE419" s="35"/>
      <c r="AR419" s="191" t="s">
        <v>275</v>
      </c>
      <c r="AT419" s="191" t="s">
        <v>161</v>
      </c>
      <c r="AU419" s="191" t="s">
        <v>84</v>
      </c>
      <c r="AY419" s="18" t="s">
        <v>159</v>
      </c>
      <c r="BE419" s="192">
        <f>IF(N419="základní",J419,0)</f>
        <v>0</v>
      </c>
      <c r="BF419" s="192">
        <f>IF(N419="snížená",J419,0)</f>
        <v>0</v>
      </c>
      <c r="BG419" s="192">
        <f>IF(N419="zákl. přenesená",J419,0)</f>
        <v>0</v>
      </c>
      <c r="BH419" s="192">
        <f>IF(N419="sníž. přenesená",J419,0)</f>
        <v>0</v>
      </c>
      <c r="BI419" s="192">
        <f>IF(N419="nulová",J419,0)</f>
        <v>0</v>
      </c>
      <c r="BJ419" s="18" t="s">
        <v>82</v>
      </c>
      <c r="BK419" s="192">
        <f>ROUND(I419*H419,2)</f>
        <v>0</v>
      </c>
      <c r="BL419" s="18" t="s">
        <v>275</v>
      </c>
      <c r="BM419" s="191" t="s">
        <v>721</v>
      </c>
    </row>
    <row r="420" spans="1:65" s="2" customFormat="1" ht="11.25">
      <c r="A420" s="35"/>
      <c r="B420" s="36"/>
      <c r="C420" s="37"/>
      <c r="D420" s="193" t="s">
        <v>168</v>
      </c>
      <c r="E420" s="37"/>
      <c r="F420" s="194" t="s">
        <v>722</v>
      </c>
      <c r="G420" s="37"/>
      <c r="H420" s="37"/>
      <c r="I420" s="195"/>
      <c r="J420" s="37"/>
      <c r="K420" s="37"/>
      <c r="L420" s="40"/>
      <c r="M420" s="196"/>
      <c r="N420" s="197"/>
      <c r="O420" s="65"/>
      <c r="P420" s="65"/>
      <c r="Q420" s="65"/>
      <c r="R420" s="65"/>
      <c r="S420" s="65"/>
      <c r="T420" s="66"/>
      <c r="U420" s="35"/>
      <c r="V420" s="35"/>
      <c r="W420" s="35"/>
      <c r="X420" s="35"/>
      <c r="Y420" s="35"/>
      <c r="Z420" s="35"/>
      <c r="AA420" s="35"/>
      <c r="AB420" s="35"/>
      <c r="AC420" s="35"/>
      <c r="AD420" s="35"/>
      <c r="AE420" s="35"/>
      <c r="AT420" s="18" t="s">
        <v>168</v>
      </c>
      <c r="AU420" s="18" t="s">
        <v>84</v>
      </c>
    </row>
    <row r="421" spans="1:65" s="13" customFormat="1" ht="11.25">
      <c r="B421" s="198"/>
      <c r="C421" s="199"/>
      <c r="D421" s="200" t="s">
        <v>170</v>
      </c>
      <c r="E421" s="201" t="s">
        <v>19</v>
      </c>
      <c r="F421" s="202" t="s">
        <v>723</v>
      </c>
      <c r="G421" s="199"/>
      <c r="H421" s="203">
        <v>82.4</v>
      </c>
      <c r="I421" s="204"/>
      <c r="J421" s="199"/>
      <c r="K421" s="199"/>
      <c r="L421" s="205"/>
      <c r="M421" s="206"/>
      <c r="N421" s="207"/>
      <c r="O421" s="207"/>
      <c r="P421" s="207"/>
      <c r="Q421" s="207"/>
      <c r="R421" s="207"/>
      <c r="S421" s="207"/>
      <c r="T421" s="208"/>
      <c r="AT421" s="209" t="s">
        <v>170</v>
      </c>
      <c r="AU421" s="209" t="s">
        <v>84</v>
      </c>
      <c r="AV421" s="13" t="s">
        <v>84</v>
      </c>
      <c r="AW421" s="13" t="s">
        <v>36</v>
      </c>
      <c r="AX421" s="13" t="s">
        <v>75</v>
      </c>
      <c r="AY421" s="209" t="s">
        <v>159</v>
      </c>
    </row>
    <row r="422" spans="1:65" s="13" customFormat="1" ht="11.25">
      <c r="B422" s="198"/>
      <c r="C422" s="199"/>
      <c r="D422" s="200" t="s">
        <v>170</v>
      </c>
      <c r="E422" s="201" t="s">
        <v>19</v>
      </c>
      <c r="F422" s="202" t="s">
        <v>724</v>
      </c>
      <c r="G422" s="199"/>
      <c r="H422" s="203">
        <v>185.59299999999999</v>
      </c>
      <c r="I422" s="204"/>
      <c r="J422" s="199"/>
      <c r="K422" s="199"/>
      <c r="L422" s="205"/>
      <c r="M422" s="206"/>
      <c r="N422" s="207"/>
      <c r="O422" s="207"/>
      <c r="P422" s="207"/>
      <c r="Q422" s="207"/>
      <c r="R422" s="207"/>
      <c r="S422" s="207"/>
      <c r="T422" s="208"/>
      <c r="AT422" s="209" t="s">
        <v>170</v>
      </c>
      <c r="AU422" s="209" t="s">
        <v>84</v>
      </c>
      <c r="AV422" s="13" t="s">
        <v>84</v>
      </c>
      <c r="AW422" s="13" t="s">
        <v>36</v>
      </c>
      <c r="AX422" s="13" t="s">
        <v>75</v>
      </c>
      <c r="AY422" s="209" t="s">
        <v>159</v>
      </c>
    </row>
    <row r="423" spans="1:65" s="14" customFormat="1" ht="11.25">
      <c r="B423" s="210"/>
      <c r="C423" s="211"/>
      <c r="D423" s="200" t="s">
        <v>170</v>
      </c>
      <c r="E423" s="212" t="s">
        <v>19</v>
      </c>
      <c r="F423" s="213" t="s">
        <v>195</v>
      </c>
      <c r="G423" s="211"/>
      <c r="H423" s="214">
        <v>267.99299999999999</v>
      </c>
      <c r="I423" s="215"/>
      <c r="J423" s="211"/>
      <c r="K423" s="211"/>
      <c r="L423" s="216"/>
      <c r="M423" s="217"/>
      <c r="N423" s="218"/>
      <c r="O423" s="218"/>
      <c r="P423" s="218"/>
      <c r="Q423" s="218"/>
      <c r="R423" s="218"/>
      <c r="S423" s="218"/>
      <c r="T423" s="219"/>
      <c r="AT423" s="220" t="s">
        <v>170</v>
      </c>
      <c r="AU423" s="220" t="s">
        <v>84</v>
      </c>
      <c r="AV423" s="14" t="s">
        <v>166</v>
      </c>
      <c r="AW423" s="14" t="s">
        <v>36</v>
      </c>
      <c r="AX423" s="14" t="s">
        <v>82</v>
      </c>
      <c r="AY423" s="220" t="s">
        <v>159</v>
      </c>
    </row>
    <row r="424" spans="1:65" s="2" customFormat="1" ht="16.5" customHeight="1">
      <c r="A424" s="35"/>
      <c r="B424" s="36"/>
      <c r="C424" s="180" t="s">
        <v>725</v>
      </c>
      <c r="D424" s="180" t="s">
        <v>161</v>
      </c>
      <c r="E424" s="181" t="s">
        <v>726</v>
      </c>
      <c r="F424" s="182" t="s">
        <v>727</v>
      </c>
      <c r="G424" s="183" t="s">
        <v>107</v>
      </c>
      <c r="H424" s="184">
        <v>267.99299999999999</v>
      </c>
      <c r="I424" s="185"/>
      <c r="J424" s="186">
        <f>ROUND(I424*H424,2)</f>
        <v>0</v>
      </c>
      <c r="K424" s="182" t="s">
        <v>165</v>
      </c>
      <c r="L424" s="40"/>
      <c r="M424" s="187" t="s">
        <v>19</v>
      </c>
      <c r="N424" s="188" t="s">
        <v>46</v>
      </c>
      <c r="O424" s="65"/>
      <c r="P424" s="189">
        <f>O424*H424</f>
        <v>0</v>
      </c>
      <c r="Q424" s="189">
        <v>2.0000000000000001E-4</v>
      </c>
      <c r="R424" s="189">
        <f>Q424*H424</f>
        <v>5.3598600000000003E-2</v>
      </c>
      <c r="S424" s="189">
        <v>0</v>
      </c>
      <c r="T424" s="190">
        <f>S424*H424</f>
        <v>0</v>
      </c>
      <c r="U424" s="35"/>
      <c r="V424" s="35"/>
      <c r="W424" s="35"/>
      <c r="X424" s="35"/>
      <c r="Y424" s="35"/>
      <c r="Z424" s="35"/>
      <c r="AA424" s="35"/>
      <c r="AB424" s="35"/>
      <c r="AC424" s="35"/>
      <c r="AD424" s="35"/>
      <c r="AE424" s="35"/>
      <c r="AR424" s="191" t="s">
        <v>275</v>
      </c>
      <c r="AT424" s="191" t="s">
        <v>161</v>
      </c>
      <c r="AU424" s="191" t="s">
        <v>84</v>
      </c>
      <c r="AY424" s="18" t="s">
        <v>159</v>
      </c>
      <c r="BE424" s="192">
        <f>IF(N424="základní",J424,0)</f>
        <v>0</v>
      </c>
      <c r="BF424" s="192">
        <f>IF(N424="snížená",J424,0)</f>
        <v>0</v>
      </c>
      <c r="BG424" s="192">
        <f>IF(N424="zákl. přenesená",J424,0)</f>
        <v>0</v>
      </c>
      <c r="BH424" s="192">
        <f>IF(N424="sníž. přenesená",J424,0)</f>
        <v>0</v>
      </c>
      <c r="BI424" s="192">
        <f>IF(N424="nulová",J424,0)</f>
        <v>0</v>
      </c>
      <c r="BJ424" s="18" t="s">
        <v>82</v>
      </c>
      <c r="BK424" s="192">
        <f>ROUND(I424*H424,2)</f>
        <v>0</v>
      </c>
      <c r="BL424" s="18" t="s">
        <v>275</v>
      </c>
      <c r="BM424" s="191" t="s">
        <v>728</v>
      </c>
    </row>
    <row r="425" spans="1:65" s="2" customFormat="1" ht="11.25">
      <c r="A425" s="35"/>
      <c r="B425" s="36"/>
      <c r="C425" s="37"/>
      <c r="D425" s="193" t="s">
        <v>168</v>
      </c>
      <c r="E425" s="37"/>
      <c r="F425" s="194" t="s">
        <v>729</v>
      </c>
      <c r="G425" s="37"/>
      <c r="H425" s="37"/>
      <c r="I425" s="195"/>
      <c r="J425" s="37"/>
      <c r="K425" s="37"/>
      <c r="L425" s="40"/>
      <c r="M425" s="196"/>
      <c r="N425" s="197"/>
      <c r="O425" s="65"/>
      <c r="P425" s="65"/>
      <c r="Q425" s="65"/>
      <c r="R425" s="65"/>
      <c r="S425" s="65"/>
      <c r="T425" s="66"/>
      <c r="U425" s="35"/>
      <c r="V425" s="35"/>
      <c r="W425" s="35"/>
      <c r="X425" s="35"/>
      <c r="Y425" s="35"/>
      <c r="Z425" s="35"/>
      <c r="AA425" s="35"/>
      <c r="AB425" s="35"/>
      <c r="AC425" s="35"/>
      <c r="AD425" s="35"/>
      <c r="AE425" s="35"/>
      <c r="AT425" s="18" t="s">
        <v>168</v>
      </c>
      <c r="AU425" s="18" t="s">
        <v>84</v>
      </c>
    </row>
    <row r="426" spans="1:65" s="2" customFormat="1" ht="24.2" customHeight="1">
      <c r="A426" s="35"/>
      <c r="B426" s="36"/>
      <c r="C426" s="180" t="s">
        <v>730</v>
      </c>
      <c r="D426" s="180" t="s">
        <v>161</v>
      </c>
      <c r="E426" s="181" t="s">
        <v>731</v>
      </c>
      <c r="F426" s="182" t="s">
        <v>732</v>
      </c>
      <c r="G426" s="183" t="s">
        <v>107</v>
      </c>
      <c r="H426" s="184">
        <v>267.99299999999999</v>
      </c>
      <c r="I426" s="185"/>
      <c r="J426" s="186">
        <f>ROUND(I426*H426,2)</f>
        <v>0</v>
      </c>
      <c r="K426" s="182" t="s">
        <v>165</v>
      </c>
      <c r="L426" s="40"/>
      <c r="M426" s="187" t="s">
        <v>19</v>
      </c>
      <c r="N426" s="188" t="s">
        <v>46</v>
      </c>
      <c r="O426" s="65"/>
      <c r="P426" s="189">
        <f>O426*H426</f>
        <v>0</v>
      </c>
      <c r="Q426" s="189">
        <v>2.5999999999999998E-4</v>
      </c>
      <c r="R426" s="189">
        <f>Q426*H426</f>
        <v>6.9678179999999992E-2</v>
      </c>
      <c r="S426" s="189">
        <v>0</v>
      </c>
      <c r="T426" s="190">
        <f>S426*H426</f>
        <v>0</v>
      </c>
      <c r="U426" s="35"/>
      <c r="V426" s="35"/>
      <c r="W426" s="35"/>
      <c r="X426" s="35"/>
      <c r="Y426" s="35"/>
      <c r="Z426" s="35"/>
      <c r="AA426" s="35"/>
      <c r="AB426" s="35"/>
      <c r="AC426" s="35"/>
      <c r="AD426" s="35"/>
      <c r="AE426" s="35"/>
      <c r="AR426" s="191" t="s">
        <v>275</v>
      </c>
      <c r="AT426" s="191" t="s">
        <v>161</v>
      </c>
      <c r="AU426" s="191" t="s">
        <v>84</v>
      </c>
      <c r="AY426" s="18" t="s">
        <v>159</v>
      </c>
      <c r="BE426" s="192">
        <f>IF(N426="základní",J426,0)</f>
        <v>0</v>
      </c>
      <c r="BF426" s="192">
        <f>IF(N426="snížená",J426,0)</f>
        <v>0</v>
      </c>
      <c r="BG426" s="192">
        <f>IF(N426="zákl. přenesená",J426,0)</f>
        <v>0</v>
      </c>
      <c r="BH426" s="192">
        <f>IF(N426="sníž. přenesená",J426,0)</f>
        <v>0</v>
      </c>
      <c r="BI426" s="192">
        <f>IF(N426="nulová",J426,0)</f>
        <v>0</v>
      </c>
      <c r="BJ426" s="18" t="s">
        <v>82</v>
      </c>
      <c r="BK426" s="192">
        <f>ROUND(I426*H426,2)</f>
        <v>0</v>
      </c>
      <c r="BL426" s="18" t="s">
        <v>275</v>
      </c>
      <c r="BM426" s="191" t="s">
        <v>733</v>
      </c>
    </row>
    <row r="427" spans="1:65" s="2" customFormat="1" ht="11.25">
      <c r="A427" s="35"/>
      <c r="B427" s="36"/>
      <c r="C427" s="37"/>
      <c r="D427" s="193" t="s">
        <v>168</v>
      </c>
      <c r="E427" s="37"/>
      <c r="F427" s="194" t="s">
        <v>734</v>
      </c>
      <c r="G427" s="37"/>
      <c r="H427" s="37"/>
      <c r="I427" s="195"/>
      <c r="J427" s="37"/>
      <c r="K427" s="37"/>
      <c r="L427" s="40"/>
      <c r="M427" s="196"/>
      <c r="N427" s="197"/>
      <c r="O427" s="65"/>
      <c r="P427" s="65"/>
      <c r="Q427" s="65"/>
      <c r="R427" s="65"/>
      <c r="S427" s="65"/>
      <c r="T427" s="66"/>
      <c r="U427" s="35"/>
      <c r="V427" s="35"/>
      <c r="W427" s="35"/>
      <c r="X427" s="35"/>
      <c r="Y427" s="35"/>
      <c r="Z427" s="35"/>
      <c r="AA427" s="35"/>
      <c r="AB427" s="35"/>
      <c r="AC427" s="35"/>
      <c r="AD427" s="35"/>
      <c r="AE427" s="35"/>
      <c r="AT427" s="18" t="s">
        <v>168</v>
      </c>
      <c r="AU427" s="18" t="s">
        <v>84</v>
      </c>
    </row>
    <row r="428" spans="1:65" s="12" customFormat="1" ht="22.9" customHeight="1">
      <c r="B428" s="164"/>
      <c r="C428" s="165"/>
      <c r="D428" s="166" t="s">
        <v>74</v>
      </c>
      <c r="E428" s="178" t="s">
        <v>735</v>
      </c>
      <c r="F428" s="178" t="s">
        <v>736</v>
      </c>
      <c r="G428" s="165"/>
      <c r="H428" s="165"/>
      <c r="I428" s="168"/>
      <c r="J428" s="179">
        <f>BK428</f>
        <v>0</v>
      </c>
      <c r="K428" s="165"/>
      <c r="L428" s="170"/>
      <c r="M428" s="171"/>
      <c r="N428" s="172"/>
      <c r="O428" s="172"/>
      <c r="P428" s="173">
        <f>SUM(P429:P432)</f>
        <v>0</v>
      </c>
      <c r="Q428" s="172"/>
      <c r="R428" s="173">
        <f>SUM(R429:R432)</f>
        <v>0</v>
      </c>
      <c r="S428" s="172"/>
      <c r="T428" s="174">
        <f>SUM(T429:T432)</f>
        <v>0</v>
      </c>
      <c r="AR428" s="175" t="s">
        <v>84</v>
      </c>
      <c r="AT428" s="176" t="s">
        <v>74</v>
      </c>
      <c r="AU428" s="176" t="s">
        <v>82</v>
      </c>
      <c r="AY428" s="175" t="s">
        <v>159</v>
      </c>
      <c r="BK428" s="177">
        <f>SUM(BK429:BK432)</f>
        <v>0</v>
      </c>
    </row>
    <row r="429" spans="1:65" s="2" customFormat="1" ht="16.5" customHeight="1">
      <c r="A429" s="35"/>
      <c r="B429" s="36"/>
      <c r="C429" s="180" t="s">
        <v>737</v>
      </c>
      <c r="D429" s="180" t="s">
        <v>161</v>
      </c>
      <c r="E429" s="181" t="s">
        <v>738</v>
      </c>
      <c r="F429" s="182" t="s">
        <v>739</v>
      </c>
      <c r="G429" s="183" t="s">
        <v>198</v>
      </c>
      <c r="H429" s="184">
        <v>3.9</v>
      </c>
      <c r="I429" s="185"/>
      <c r="J429" s="186">
        <f>ROUND(I429*H429,2)</f>
        <v>0</v>
      </c>
      <c r="K429" s="182" t="s">
        <v>530</v>
      </c>
      <c r="L429" s="40"/>
      <c r="M429" s="187" t="s">
        <v>19</v>
      </c>
      <c r="N429" s="188" t="s">
        <v>46</v>
      </c>
      <c r="O429" s="65"/>
      <c r="P429" s="189">
        <f>O429*H429</f>
        <v>0</v>
      </c>
      <c r="Q429" s="189">
        <v>0</v>
      </c>
      <c r="R429" s="189">
        <f>Q429*H429</f>
        <v>0</v>
      </c>
      <c r="S429" s="189">
        <v>0</v>
      </c>
      <c r="T429" s="190">
        <f>S429*H429</f>
        <v>0</v>
      </c>
      <c r="U429" s="35"/>
      <c r="V429" s="35"/>
      <c r="W429" s="35"/>
      <c r="X429" s="35"/>
      <c r="Y429" s="35"/>
      <c r="Z429" s="35"/>
      <c r="AA429" s="35"/>
      <c r="AB429" s="35"/>
      <c r="AC429" s="35"/>
      <c r="AD429" s="35"/>
      <c r="AE429" s="35"/>
      <c r="AR429" s="191" t="s">
        <v>275</v>
      </c>
      <c r="AT429" s="191" t="s">
        <v>161</v>
      </c>
      <c r="AU429" s="191" t="s">
        <v>84</v>
      </c>
      <c r="AY429" s="18" t="s">
        <v>159</v>
      </c>
      <c r="BE429" s="192">
        <f>IF(N429="základní",J429,0)</f>
        <v>0</v>
      </c>
      <c r="BF429" s="192">
        <f>IF(N429="snížená",J429,0)</f>
        <v>0</v>
      </c>
      <c r="BG429" s="192">
        <f>IF(N429="zákl. přenesená",J429,0)</f>
        <v>0</v>
      </c>
      <c r="BH429" s="192">
        <f>IF(N429="sníž. přenesená",J429,0)</f>
        <v>0</v>
      </c>
      <c r="BI429" s="192">
        <f>IF(N429="nulová",J429,0)</f>
        <v>0</v>
      </c>
      <c r="BJ429" s="18" t="s">
        <v>82</v>
      </c>
      <c r="BK429" s="192">
        <f>ROUND(I429*H429,2)</f>
        <v>0</v>
      </c>
      <c r="BL429" s="18" t="s">
        <v>275</v>
      </c>
      <c r="BM429" s="191" t="s">
        <v>740</v>
      </c>
    </row>
    <row r="430" spans="1:65" s="13" customFormat="1" ht="11.25">
      <c r="B430" s="198"/>
      <c r="C430" s="199"/>
      <c r="D430" s="200" t="s">
        <v>170</v>
      </c>
      <c r="E430" s="201" t="s">
        <v>19</v>
      </c>
      <c r="F430" s="202" t="s">
        <v>741</v>
      </c>
      <c r="G430" s="199"/>
      <c r="H430" s="203">
        <v>3.9</v>
      </c>
      <c r="I430" s="204"/>
      <c r="J430" s="199"/>
      <c r="K430" s="199"/>
      <c r="L430" s="205"/>
      <c r="M430" s="206"/>
      <c r="N430" s="207"/>
      <c r="O430" s="207"/>
      <c r="P430" s="207"/>
      <c r="Q430" s="207"/>
      <c r="R430" s="207"/>
      <c r="S430" s="207"/>
      <c r="T430" s="208"/>
      <c r="AT430" s="209" t="s">
        <v>170</v>
      </c>
      <c r="AU430" s="209" t="s">
        <v>84</v>
      </c>
      <c r="AV430" s="13" t="s">
        <v>84</v>
      </c>
      <c r="AW430" s="13" t="s">
        <v>36</v>
      </c>
      <c r="AX430" s="13" t="s">
        <v>82</v>
      </c>
      <c r="AY430" s="209" t="s">
        <v>159</v>
      </c>
    </row>
    <row r="431" spans="1:65" s="2" customFormat="1" ht="90" customHeight="1">
      <c r="A431" s="35"/>
      <c r="B431" s="36"/>
      <c r="C431" s="180" t="s">
        <v>303</v>
      </c>
      <c r="D431" s="180" t="s">
        <v>161</v>
      </c>
      <c r="E431" s="181" t="s">
        <v>742</v>
      </c>
      <c r="F431" s="182" t="s">
        <v>743</v>
      </c>
      <c r="G431" s="183" t="s">
        <v>255</v>
      </c>
      <c r="H431" s="184">
        <v>1</v>
      </c>
      <c r="I431" s="185"/>
      <c r="J431" s="186">
        <f>ROUND(I431*H431,2)</f>
        <v>0</v>
      </c>
      <c r="K431" s="182" t="s">
        <v>530</v>
      </c>
      <c r="L431" s="40"/>
      <c r="M431" s="187" t="s">
        <v>19</v>
      </c>
      <c r="N431" s="188" t="s">
        <v>46</v>
      </c>
      <c r="O431" s="65"/>
      <c r="P431" s="189">
        <f>O431*H431</f>
        <v>0</v>
      </c>
      <c r="Q431" s="189">
        <v>0</v>
      </c>
      <c r="R431" s="189">
        <f>Q431*H431</f>
        <v>0</v>
      </c>
      <c r="S431" s="189">
        <v>0</v>
      </c>
      <c r="T431" s="190">
        <f>S431*H431</f>
        <v>0</v>
      </c>
      <c r="U431" s="35"/>
      <c r="V431" s="35"/>
      <c r="W431" s="35"/>
      <c r="X431" s="35"/>
      <c r="Y431" s="35"/>
      <c r="Z431" s="35"/>
      <c r="AA431" s="35"/>
      <c r="AB431" s="35"/>
      <c r="AC431" s="35"/>
      <c r="AD431" s="35"/>
      <c r="AE431" s="35"/>
      <c r="AR431" s="191" t="s">
        <v>275</v>
      </c>
      <c r="AT431" s="191" t="s">
        <v>161</v>
      </c>
      <c r="AU431" s="191" t="s">
        <v>84</v>
      </c>
      <c r="AY431" s="18" t="s">
        <v>159</v>
      </c>
      <c r="BE431" s="192">
        <f>IF(N431="základní",J431,0)</f>
        <v>0</v>
      </c>
      <c r="BF431" s="192">
        <f>IF(N431="snížená",J431,0)</f>
        <v>0</v>
      </c>
      <c r="BG431" s="192">
        <f>IF(N431="zákl. přenesená",J431,0)</f>
        <v>0</v>
      </c>
      <c r="BH431" s="192">
        <f>IF(N431="sníž. přenesená",J431,0)</f>
        <v>0</v>
      </c>
      <c r="BI431" s="192">
        <f>IF(N431="nulová",J431,0)</f>
        <v>0</v>
      </c>
      <c r="BJ431" s="18" t="s">
        <v>82</v>
      </c>
      <c r="BK431" s="192">
        <f>ROUND(I431*H431,2)</f>
        <v>0</v>
      </c>
      <c r="BL431" s="18" t="s">
        <v>275</v>
      </c>
      <c r="BM431" s="191" t="s">
        <v>744</v>
      </c>
    </row>
    <row r="432" spans="1:65" s="2" customFormat="1" ht="16.5" customHeight="1">
      <c r="A432" s="35"/>
      <c r="B432" s="36"/>
      <c r="C432" s="180" t="s">
        <v>745</v>
      </c>
      <c r="D432" s="180" t="s">
        <v>161</v>
      </c>
      <c r="E432" s="181" t="s">
        <v>746</v>
      </c>
      <c r="F432" s="182" t="s">
        <v>747</v>
      </c>
      <c r="G432" s="183" t="s">
        <v>255</v>
      </c>
      <c r="H432" s="184">
        <v>1</v>
      </c>
      <c r="I432" s="185"/>
      <c r="J432" s="186">
        <f>ROUND(I432*H432,2)</f>
        <v>0</v>
      </c>
      <c r="K432" s="182" t="s">
        <v>530</v>
      </c>
      <c r="L432" s="40"/>
      <c r="M432" s="241" t="s">
        <v>19</v>
      </c>
      <c r="N432" s="242" t="s">
        <v>46</v>
      </c>
      <c r="O432" s="243"/>
      <c r="P432" s="244">
        <f>O432*H432</f>
        <v>0</v>
      </c>
      <c r="Q432" s="244">
        <v>0</v>
      </c>
      <c r="R432" s="244">
        <f>Q432*H432</f>
        <v>0</v>
      </c>
      <c r="S432" s="244">
        <v>0</v>
      </c>
      <c r="T432" s="245">
        <f>S432*H432</f>
        <v>0</v>
      </c>
      <c r="U432" s="35"/>
      <c r="V432" s="35"/>
      <c r="W432" s="35"/>
      <c r="X432" s="35"/>
      <c r="Y432" s="35"/>
      <c r="Z432" s="35"/>
      <c r="AA432" s="35"/>
      <c r="AB432" s="35"/>
      <c r="AC432" s="35"/>
      <c r="AD432" s="35"/>
      <c r="AE432" s="35"/>
      <c r="AR432" s="191" t="s">
        <v>275</v>
      </c>
      <c r="AT432" s="191" t="s">
        <v>161</v>
      </c>
      <c r="AU432" s="191" t="s">
        <v>84</v>
      </c>
      <c r="AY432" s="18" t="s">
        <v>159</v>
      </c>
      <c r="BE432" s="192">
        <f>IF(N432="základní",J432,0)</f>
        <v>0</v>
      </c>
      <c r="BF432" s="192">
        <f>IF(N432="snížená",J432,0)</f>
        <v>0</v>
      </c>
      <c r="BG432" s="192">
        <f>IF(N432="zákl. přenesená",J432,0)</f>
        <v>0</v>
      </c>
      <c r="BH432" s="192">
        <f>IF(N432="sníž. přenesená",J432,0)</f>
        <v>0</v>
      </c>
      <c r="BI432" s="192">
        <f>IF(N432="nulová",J432,0)</f>
        <v>0</v>
      </c>
      <c r="BJ432" s="18" t="s">
        <v>82</v>
      </c>
      <c r="BK432" s="192">
        <f>ROUND(I432*H432,2)</f>
        <v>0</v>
      </c>
      <c r="BL432" s="18" t="s">
        <v>275</v>
      </c>
      <c r="BM432" s="191" t="s">
        <v>748</v>
      </c>
    </row>
    <row r="433" spans="1:31" s="2" customFormat="1" ht="6.95" customHeight="1">
      <c r="A433" s="35"/>
      <c r="B433" s="48"/>
      <c r="C433" s="49"/>
      <c r="D433" s="49"/>
      <c r="E433" s="49"/>
      <c r="F433" s="49"/>
      <c r="G433" s="49"/>
      <c r="H433" s="49"/>
      <c r="I433" s="49"/>
      <c r="J433" s="49"/>
      <c r="K433" s="49"/>
      <c r="L433" s="40"/>
      <c r="M433" s="35"/>
      <c r="O433" s="35"/>
      <c r="P433" s="35"/>
      <c r="Q433" s="35"/>
      <c r="R433" s="35"/>
      <c r="S433" s="35"/>
      <c r="T433" s="35"/>
      <c r="U433" s="35"/>
      <c r="V433" s="35"/>
      <c r="W433" s="35"/>
      <c r="X433" s="35"/>
      <c r="Y433" s="35"/>
      <c r="Z433" s="35"/>
      <c r="AA433" s="35"/>
      <c r="AB433" s="35"/>
      <c r="AC433" s="35"/>
      <c r="AD433" s="35"/>
      <c r="AE433" s="35"/>
    </row>
  </sheetData>
  <sheetProtection algorithmName="SHA-512" hashValue="4P24TiOrchKcSfyAAIf7vu4IShRyQbBHBpjpYA3DznvGSM7hWq5+h9c8LN9JfD598+ZbnsDTb2mHsbVyXIN4yg==" saltValue="92PuqBchzMpAmGuA6CPOL5AYvd7D6IlBPGD9xPuQ9X0ZFvKvEgHussvBlpRLkmyX7Gx1/Tdsen1fkfANVXIUwQ==" spinCount="100000" sheet="1" objects="1" scenarios="1" formatColumns="0" formatRows="0" autoFilter="0"/>
  <autoFilter ref="C103:K432" xr:uid="{00000000-0009-0000-0000-000001000000}"/>
  <mergeCells count="12">
    <mergeCell ref="E96:H96"/>
    <mergeCell ref="L2:V2"/>
    <mergeCell ref="E50:H50"/>
    <mergeCell ref="E52:H52"/>
    <mergeCell ref="E54:H54"/>
    <mergeCell ref="E92:H92"/>
    <mergeCell ref="E94:H94"/>
    <mergeCell ref="E7:H7"/>
    <mergeCell ref="E9:H9"/>
    <mergeCell ref="E11:H11"/>
    <mergeCell ref="E20:H20"/>
    <mergeCell ref="E29:H29"/>
  </mergeCells>
  <hyperlinks>
    <hyperlink ref="F108" r:id="rId1" xr:uid="{00000000-0004-0000-0100-000000000000}"/>
    <hyperlink ref="F111" r:id="rId2" xr:uid="{00000000-0004-0000-0100-000001000000}"/>
    <hyperlink ref="F114" r:id="rId3" xr:uid="{00000000-0004-0000-0100-000002000000}"/>
    <hyperlink ref="F117" r:id="rId4" xr:uid="{00000000-0004-0000-0100-000003000000}"/>
    <hyperlink ref="F120" r:id="rId5" xr:uid="{00000000-0004-0000-0100-000004000000}"/>
    <hyperlink ref="F125" r:id="rId6" xr:uid="{00000000-0004-0000-0100-000005000000}"/>
    <hyperlink ref="F128" r:id="rId7" xr:uid="{00000000-0004-0000-0100-000006000000}"/>
    <hyperlink ref="F134" r:id="rId8" xr:uid="{00000000-0004-0000-0100-000007000000}"/>
    <hyperlink ref="F137" r:id="rId9" xr:uid="{00000000-0004-0000-0100-000008000000}"/>
    <hyperlink ref="F143" r:id="rId10" xr:uid="{00000000-0004-0000-0100-000009000000}"/>
    <hyperlink ref="F171" r:id="rId11" xr:uid="{00000000-0004-0000-0100-00000A000000}"/>
    <hyperlink ref="F176" r:id="rId12" xr:uid="{00000000-0004-0000-0100-00000B000000}"/>
    <hyperlink ref="F180" r:id="rId13" xr:uid="{00000000-0004-0000-0100-00000C000000}"/>
    <hyperlink ref="F183" r:id="rId14" xr:uid="{00000000-0004-0000-0100-00000D000000}"/>
    <hyperlink ref="F185" r:id="rId15" xr:uid="{00000000-0004-0000-0100-00000E000000}"/>
    <hyperlink ref="F188" r:id="rId16" xr:uid="{00000000-0004-0000-0100-00000F000000}"/>
    <hyperlink ref="F192" r:id="rId17" xr:uid="{00000000-0004-0000-0100-000010000000}"/>
    <hyperlink ref="F195" r:id="rId18" xr:uid="{00000000-0004-0000-0100-000011000000}"/>
    <hyperlink ref="F200" r:id="rId19" xr:uid="{00000000-0004-0000-0100-000012000000}"/>
    <hyperlink ref="F202" r:id="rId20" xr:uid="{00000000-0004-0000-0100-000013000000}"/>
    <hyperlink ref="F205" r:id="rId21" xr:uid="{00000000-0004-0000-0100-000014000000}"/>
    <hyperlink ref="F233" r:id="rId22" xr:uid="{00000000-0004-0000-0100-000015000000}"/>
    <hyperlink ref="F239" r:id="rId23" xr:uid="{00000000-0004-0000-0100-000016000000}"/>
    <hyperlink ref="F241" r:id="rId24" xr:uid="{00000000-0004-0000-0100-000017000000}"/>
    <hyperlink ref="F243" r:id="rId25" xr:uid="{00000000-0004-0000-0100-000018000000}"/>
    <hyperlink ref="F246" r:id="rId26" xr:uid="{00000000-0004-0000-0100-000019000000}"/>
    <hyperlink ref="F249" r:id="rId27" xr:uid="{00000000-0004-0000-0100-00001A000000}"/>
    <hyperlink ref="F253" r:id="rId28" xr:uid="{00000000-0004-0000-0100-00001B000000}"/>
    <hyperlink ref="F258" r:id="rId29" xr:uid="{00000000-0004-0000-0100-00001C000000}"/>
    <hyperlink ref="F268" r:id="rId30" xr:uid="{00000000-0004-0000-0100-00001D000000}"/>
    <hyperlink ref="F270" r:id="rId31" xr:uid="{00000000-0004-0000-0100-00001E000000}"/>
    <hyperlink ref="F273" r:id="rId32" xr:uid="{00000000-0004-0000-0100-00001F000000}"/>
    <hyperlink ref="F276" r:id="rId33" xr:uid="{00000000-0004-0000-0100-000020000000}"/>
    <hyperlink ref="F280" r:id="rId34" xr:uid="{00000000-0004-0000-0100-000021000000}"/>
    <hyperlink ref="F283" r:id="rId35" xr:uid="{00000000-0004-0000-0100-000022000000}"/>
    <hyperlink ref="F286" r:id="rId36" xr:uid="{00000000-0004-0000-0100-000023000000}"/>
    <hyperlink ref="F290" r:id="rId37" xr:uid="{00000000-0004-0000-0100-000024000000}"/>
    <hyperlink ref="F293" r:id="rId38" xr:uid="{00000000-0004-0000-0100-000025000000}"/>
    <hyperlink ref="F296" r:id="rId39" xr:uid="{00000000-0004-0000-0100-000026000000}"/>
    <hyperlink ref="F302" r:id="rId40" xr:uid="{00000000-0004-0000-0100-000027000000}"/>
    <hyperlink ref="F308" r:id="rId41" xr:uid="{00000000-0004-0000-0100-000028000000}"/>
    <hyperlink ref="F311" r:id="rId42" xr:uid="{00000000-0004-0000-0100-000029000000}"/>
    <hyperlink ref="F314" r:id="rId43" xr:uid="{00000000-0004-0000-0100-00002A000000}"/>
    <hyperlink ref="F316" r:id="rId44" xr:uid="{00000000-0004-0000-0100-00002B000000}"/>
    <hyperlink ref="F319" r:id="rId45" xr:uid="{00000000-0004-0000-0100-00002C000000}"/>
    <hyperlink ref="F325" r:id="rId46" xr:uid="{00000000-0004-0000-0100-00002D000000}"/>
    <hyperlink ref="F329" r:id="rId47" xr:uid="{00000000-0004-0000-0100-00002E000000}"/>
    <hyperlink ref="F334" r:id="rId48" xr:uid="{00000000-0004-0000-0100-00002F000000}"/>
    <hyperlink ref="F337" r:id="rId49" xr:uid="{00000000-0004-0000-0100-000030000000}"/>
    <hyperlink ref="F341" r:id="rId50" xr:uid="{00000000-0004-0000-0100-000031000000}"/>
    <hyperlink ref="F344" r:id="rId51" xr:uid="{00000000-0004-0000-0100-000032000000}"/>
    <hyperlink ref="F346" r:id="rId52" xr:uid="{00000000-0004-0000-0100-000033000000}"/>
    <hyperlink ref="F349" r:id="rId53" xr:uid="{00000000-0004-0000-0100-000034000000}"/>
    <hyperlink ref="F352" r:id="rId54" xr:uid="{00000000-0004-0000-0100-000035000000}"/>
    <hyperlink ref="F354" r:id="rId55" xr:uid="{00000000-0004-0000-0100-000036000000}"/>
    <hyperlink ref="F357" r:id="rId56" xr:uid="{00000000-0004-0000-0100-000037000000}"/>
    <hyperlink ref="F361" r:id="rId57" xr:uid="{00000000-0004-0000-0100-000038000000}"/>
    <hyperlink ref="F366" r:id="rId58" xr:uid="{00000000-0004-0000-0100-000039000000}"/>
    <hyperlink ref="F371" r:id="rId59" xr:uid="{00000000-0004-0000-0100-00003A000000}"/>
    <hyperlink ref="F376" r:id="rId60" xr:uid="{00000000-0004-0000-0100-00003B000000}"/>
    <hyperlink ref="F378" r:id="rId61" xr:uid="{00000000-0004-0000-0100-00003C000000}"/>
    <hyperlink ref="F381" r:id="rId62" xr:uid="{00000000-0004-0000-0100-00003D000000}"/>
    <hyperlink ref="F386" r:id="rId63" xr:uid="{00000000-0004-0000-0100-00003E000000}"/>
    <hyperlink ref="F391" r:id="rId64" xr:uid="{00000000-0004-0000-0100-00003F000000}"/>
    <hyperlink ref="F394" r:id="rId65" xr:uid="{00000000-0004-0000-0100-000040000000}"/>
    <hyperlink ref="F399" r:id="rId66" xr:uid="{00000000-0004-0000-0100-000041000000}"/>
    <hyperlink ref="F402" r:id="rId67" xr:uid="{00000000-0004-0000-0100-000042000000}"/>
    <hyperlink ref="F405" r:id="rId68" xr:uid="{00000000-0004-0000-0100-000043000000}"/>
    <hyperlink ref="F408" r:id="rId69" xr:uid="{00000000-0004-0000-0100-000044000000}"/>
    <hyperlink ref="F415" r:id="rId70" xr:uid="{00000000-0004-0000-0100-000045000000}"/>
    <hyperlink ref="F417" r:id="rId71" xr:uid="{00000000-0004-0000-0100-000046000000}"/>
    <hyperlink ref="F420" r:id="rId72" xr:uid="{00000000-0004-0000-0100-000047000000}"/>
    <hyperlink ref="F425" r:id="rId73" xr:uid="{00000000-0004-0000-0100-000048000000}"/>
    <hyperlink ref="F427" r:id="rId74" xr:uid="{00000000-0004-0000-0100-000049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7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2:BM236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87"/>
      <c r="M2" s="387"/>
      <c r="N2" s="387"/>
      <c r="O2" s="387"/>
      <c r="P2" s="387"/>
      <c r="Q2" s="387"/>
      <c r="R2" s="387"/>
      <c r="S2" s="387"/>
      <c r="T2" s="387"/>
      <c r="U2" s="387"/>
      <c r="V2" s="387"/>
      <c r="AT2" s="18" t="s">
        <v>92</v>
      </c>
    </row>
    <row r="3" spans="1:46" s="1" customFormat="1" ht="6.95" customHeight="1">
      <c r="B3" s="110"/>
      <c r="C3" s="111"/>
      <c r="D3" s="111"/>
      <c r="E3" s="111"/>
      <c r="F3" s="111"/>
      <c r="G3" s="111"/>
      <c r="H3" s="111"/>
      <c r="I3" s="111"/>
      <c r="J3" s="111"/>
      <c r="K3" s="111"/>
      <c r="L3" s="21"/>
      <c r="AT3" s="18" t="s">
        <v>84</v>
      </c>
    </row>
    <row r="4" spans="1:46" s="1" customFormat="1" ht="24.95" customHeight="1">
      <c r="B4" s="21"/>
      <c r="D4" s="112" t="s">
        <v>113</v>
      </c>
      <c r="L4" s="21"/>
      <c r="M4" s="113" t="s">
        <v>10</v>
      </c>
      <c r="AT4" s="18" t="s">
        <v>4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114" t="s">
        <v>16</v>
      </c>
      <c r="L6" s="21"/>
    </row>
    <row r="7" spans="1:46" s="1" customFormat="1" ht="16.5" customHeight="1">
      <c r="B7" s="21"/>
      <c r="E7" s="388" t="str">
        <f>'Rekapitulace stavby'!K6</f>
        <v>Bytové jednotky OŘ Brno - Orava bytové jednotky</v>
      </c>
      <c r="F7" s="389"/>
      <c r="G7" s="389"/>
      <c r="H7" s="389"/>
      <c r="L7" s="21"/>
    </row>
    <row r="8" spans="1:46" s="1" customFormat="1" ht="12" customHeight="1">
      <c r="B8" s="21"/>
      <c r="D8" s="114" t="s">
        <v>117</v>
      </c>
      <c r="L8" s="21"/>
    </row>
    <row r="9" spans="1:46" s="2" customFormat="1" ht="16.5" customHeight="1">
      <c r="A9" s="35"/>
      <c r="B9" s="40"/>
      <c r="C9" s="35"/>
      <c r="D9" s="35"/>
      <c r="E9" s="388" t="s">
        <v>118</v>
      </c>
      <c r="F9" s="390"/>
      <c r="G9" s="390"/>
      <c r="H9" s="390"/>
      <c r="I9" s="35"/>
      <c r="J9" s="35"/>
      <c r="K9" s="35"/>
      <c r="L9" s="115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2" customHeight="1">
      <c r="A10" s="35"/>
      <c r="B10" s="40"/>
      <c r="C10" s="35"/>
      <c r="D10" s="114" t="s">
        <v>119</v>
      </c>
      <c r="E10" s="35"/>
      <c r="F10" s="35"/>
      <c r="G10" s="35"/>
      <c r="H10" s="35"/>
      <c r="I10" s="35"/>
      <c r="J10" s="35"/>
      <c r="K10" s="35"/>
      <c r="L10" s="115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6.5" customHeight="1">
      <c r="A11" s="35"/>
      <c r="B11" s="40"/>
      <c r="C11" s="35"/>
      <c r="D11" s="35"/>
      <c r="E11" s="391" t="s">
        <v>749</v>
      </c>
      <c r="F11" s="390"/>
      <c r="G11" s="390"/>
      <c r="H11" s="390"/>
      <c r="I11" s="35"/>
      <c r="J11" s="35"/>
      <c r="K11" s="35"/>
      <c r="L11" s="115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1.25">
      <c r="A12" s="35"/>
      <c r="B12" s="40"/>
      <c r="C12" s="35"/>
      <c r="D12" s="35"/>
      <c r="E12" s="35"/>
      <c r="F12" s="35"/>
      <c r="G12" s="35"/>
      <c r="H12" s="35"/>
      <c r="I12" s="35"/>
      <c r="J12" s="35"/>
      <c r="K12" s="35"/>
      <c r="L12" s="115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2" customHeight="1">
      <c r="A13" s="35"/>
      <c r="B13" s="40"/>
      <c r="C13" s="35"/>
      <c r="D13" s="114" t="s">
        <v>18</v>
      </c>
      <c r="E13" s="35"/>
      <c r="F13" s="104" t="s">
        <v>19</v>
      </c>
      <c r="G13" s="35"/>
      <c r="H13" s="35"/>
      <c r="I13" s="114" t="s">
        <v>20</v>
      </c>
      <c r="J13" s="104" t="s">
        <v>19</v>
      </c>
      <c r="K13" s="35"/>
      <c r="L13" s="115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14" t="s">
        <v>21</v>
      </c>
      <c r="E14" s="35"/>
      <c r="F14" s="104" t="s">
        <v>22</v>
      </c>
      <c r="G14" s="35"/>
      <c r="H14" s="35"/>
      <c r="I14" s="114" t="s">
        <v>23</v>
      </c>
      <c r="J14" s="116" t="str">
        <f>'Rekapitulace stavby'!AN8</f>
        <v>18. 3. 2021</v>
      </c>
      <c r="K14" s="35"/>
      <c r="L14" s="11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0.9" customHeight="1">
      <c r="A15" s="35"/>
      <c r="B15" s="40"/>
      <c r="C15" s="35"/>
      <c r="D15" s="35"/>
      <c r="E15" s="35"/>
      <c r="F15" s="35"/>
      <c r="G15" s="35"/>
      <c r="H15" s="35"/>
      <c r="I15" s="35"/>
      <c r="J15" s="35"/>
      <c r="K15" s="35"/>
      <c r="L15" s="115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12" customHeight="1">
      <c r="A16" s="35"/>
      <c r="B16" s="40"/>
      <c r="C16" s="35"/>
      <c r="D16" s="114" t="s">
        <v>25</v>
      </c>
      <c r="E16" s="35"/>
      <c r="F16" s="35"/>
      <c r="G16" s="35"/>
      <c r="H16" s="35"/>
      <c r="I16" s="114" t="s">
        <v>26</v>
      </c>
      <c r="J16" s="104" t="s">
        <v>27</v>
      </c>
      <c r="K16" s="35"/>
      <c r="L16" s="115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8" customHeight="1">
      <c r="A17" s="35"/>
      <c r="B17" s="40"/>
      <c r="C17" s="35"/>
      <c r="D17" s="35"/>
      <c r="E17" s="104" t="s">
        <v>28</v>
      </c>
      <c r="F17" s="35"/>
      <c r="G17" s="35"/>
      <c r="H17" s="35"/>
      <c r="I17" s="114" t="s">
        <v>29</v>
      </c>
      <c r="J17" s="104" t="s">
        <v>30</v>
      </c>
      <c r="K17" s="35"/>
      <c r="L17" s="115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6.95" customHeight="1">
      <c r="A18" s="35"/>
      <c r="B18" s="40"/>
      <c r="C18" s="35"/>
      <c r="D18" s="35"/>
      <c r="E18" s="35"/>
      <c r="F18" s="35"/>
      <c r="G18" s="35"/>
      <c r="H18" s="35"/>
      <c r="I18" s="35"/>
      <c r="J18" s="35"/>
      <c r="K18" s="35"/>
      <c r="L18" s="115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12" customHeight="1">
      <c r="A19" s="35"/>
      <c r="B19" s="40"/>
      <c r="C19" s="35"/>
      <c r="D19" s="114" t="s">
        <v>31</v>
      </c>
      <c r="E19" s="35"/>
      <c r="F19" s="35"/>
      <c r="G19" s="35"/>
      <c r="H19" s="35"/>
      <c r="I19" s="114" t="s">
        <v>26</v>
      </c>
      <c r="J19" s="31" t="str">
        <f>'Rekapitulace stavby'!AN13</f>
        <v>Vyplň údaj</v>
      </c>
      <c r="K19" s="35"/>
      <c r="L19" s="115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8" customHeight="1">
      <c r="A20" s="35"/>
      <c r="B20" s="40"/>
      <c r="C20" s="35"/>
      <c r="D20" s="35"/>
      <c r="E20" s="392" t="str">
        <f>'Rekapitulace stavby'!E14</f>
        <v>Vyplň údaj</v>
      </c>
      <c r="F20" s="393"/>
      <c r="G20" s="393"/>
      <c r="H20" s="393"/>
      <c r="I20" s="114" t="s">
        <v>29</v>
      </c>
      <c r="J20" s="31" t="str">
        <f>'Rekapitulace stavby'!AN14</f>
        <v>Vyplň údaj</v>
      </c>
      <c r="K20" s="35"/>
      <c r="L20" s="115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6.95" customHeight="1">
      <c r="A21" s="35"/>
      <c r="B21" s="40"/>
      <c r="C21" s="35"/>
      <c r="D21" s="35"/>
      <c r="E21" s="35"/>
      <c r="F21" s="35"/>
      <c r="G21" s="35"/>
      <c r="H21" s="35"/>
      <c r="I21" s="35"/>
      <c r="J21" s="35"/>
      <c r="K21" s="35"/>
      <c r="L21" s="115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12" customHeight="1">
      <c r="A22" s="35"/>
      <c r="B22" s="40"/>
      <c r="C22" s="35"/>
      <c r="D22" s="114" t="s">
        <v>33</v>
      </c>
      <c r="E22" s="35"/>
      <c r="F22" s="35"/>
      <c r="G22" s="35"/>
      <c r="H22" s="35"/>
      <c r="I22" s="114" t="s">
        <v>26</v>
      </c>
      <c r="J22" s="104" t="s">
        <v>34</v>
      </c>
      <c r="K22" s="35"/>
      <c r="L22" s="115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8" customHeight="1">
      <c r="A23" s="35"/>
      <c r="B23" s="40"/>
      <c r="C23" s="35"/>
      <c r="D23" s="35"/>
      <c r="E23" s="104" t="s">
        <v>35</v>
      </c>
      <c r="F23" s="35"/>
      <c r="G23" s="35"/>
      <c r="H23" s="35"/>
      <c r="I23" s="114" t="s">
        <v>29</v>
      </c>
      <c r="J23" s="104" t="s">
        <v>19</v>
      </c>
      <c r="K23" s="35"/>
      <c r="L23" s="11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6.95" customHeight="1">
      <c r="A24" s="35"/>
      <c r="B24" s="40"/>
      <c r="C24" s="35"/>
      <c r="D24" s="35"/>
      <c r="E24" s="35"/>
      <c r="F24" s="35"/>
      <c r="G24" s="35"/>
      <c r="H24" s="35"/>
      <c r="I24" s="35"/>
      <c r="J24" s="35"/>
      <c r="K24" s="35"/>
      <c r="L24" s="115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12" customHeight="1">
      <c r="A25" s="35"/>
      <c r="B25" s="40"/>
      <c r="C25" s="35"/>
      <c r="D25" s="114" t="s">
        <v>37</v>
      </c>
      <c r="E25" s="35"/>
      <c r="F25" s="35"/>
      <c r="G25" s="35"/>
      <c r="H25" s="35"/>
      <c r="I25" s="114" t="s">
        <v>26</v>
      </c>
      <c r="J25" s="104" t="s">
        <v>19</v>
      </c>
      <c r="K25" s="35"/>
      <c r="L25" s="11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8" customHeight="1">
      <c r="A26" s="35"/>
      <c r="B26" s="40"/>
      <c r="C26" s="35"/>
      <c r="D26" s="35"/>
      <c r="E26" s="104" t="s">
        <v>38</v>
      </c>
      <c r="F26" s="35"/>
      <c r="G26" s="35"/>
      <c r="H26" s="35"/>
      <c r="I26" s="114" t="s">
        <v>29</v>
      </c>
      <c r="J26" s="104" t="s">
        <v>19</v>
      </c>
      <c r="K26" s="35"/>
      <c r="L26" s="11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2" customFormat="1" ht="6.95" customHeight="1">
      <c r="A27" s="35"/>
      <c r="B27" s="40"/>
      <c r="C27" s="35"/>
      <c r="D27" s="35"/>
      <c r="E27" s="35"/>
      <c r="F27" s="35"/>
      <c r="G27" s="35"/>
      <c r="H27" s="35"/>
      <c r="I27" s="35"/>
      <c r="J27" s="35"/>
      <c r="K27" s="35"/>
      <c r="L27" s="11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pans="1:31" s="2" customFormat="1" ht="12" customHeight="1">
      <c r="A28" s="35"/>
      <c r="B28" s="40"/>
      <c r="C28" s="35"/>
      <c r="D28" s="114" t="s">
        <v>39</v>
      </c>
      <c r="E28" s="35"/>
      <c r="F28" s="35"/>
      <c r="G28" s="35"/>
      <c r="H28" s="35"/>
      <c r="I28" s="35"/>
      <c r="J28" s="35"/>
      <c r="K28" s="35"/>
      <c r="L28" s="115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8" customFormat="1" ht="16.5" customHeight="1">
      <c r="A29" s="117"/>
      <c r="B29" s="118"/>
      <c r="C29" s="117"/>
      <c r="D29" s="117"/>
      <c r="E29" s="394" t="s">
        <v>19</v>
      </c>
      <c r="F29" s="394"/>
      <c r="G29" s="394"/>
      <c r="H29" s="394"/>
      <c r="I29" s="117"/>
      <c r="J29" s="117"/>
      <c r="K29" s="117"/>
      <c r="L29" s="119"/>
      <c r="S29" s="117"/>
      <c r="T29" s="117"/>
      <c r="U29" s="117"/>
      <c r="V29" s="117"/>
      <c r="W29" s="117"/>
      <c r="X29" s="117"/>
      <c r="Y29" s="117"/>
      <c r="Z29" s="117"/>
      <c r="AA29" s="117"/>
      <c r="AB29" s="117"/>
      <c r="AC29" s="117"/>
      <c r="AD29" s="117"/>
      <c r="AE29" s="117"/>
    </row>
    <row r="30" spans="1:31" s="2" customFormat="1" ht="6.95" customHeight="1">
      <c r="A30" s="35"/>
      <c r="B30" s="40"/>
      <c r="C30" s="35"/>
      <c r="D30" s="35"/>
      <c r="E30" s="35"/>
      <c r="F30" s="35"/>
      <c r="G30" s="35"/>
      <c r="H30" s="35"/>
      <c r="I30" s="35"/>
      <c r="J30" s="35"/>
      <c r="K30" s="35"/>
      <c r="L30" s="115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20"/>
      <c r="E31" s="120"/>
      <c r="F31" s="120"/>
      <c r="G31" s="120"/>
      <c r="H31" s="120"/>
      <c r="I31" s="120"/>
      <c r="J31" s="120"/>
      <c r="K31" s="120"/>
      <c r="L31" s="115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25.35" customHeight="1">
      <c r="A32" s="35"/>
      <c r="B32" s="40"/>
      <c r="C32" s="35"/>
      <c r="D32" s="121" t="s">
        <v>41</v>
      </c>
      <c r="E32" s="35"/>
      <c r="F32" s="35"/>
      <c r="G32" s="35"/>
      <c r="H32" s="35"/>
      <c r="I32" s="35"/>
      <c r="J32" s="122">
        <f>ROUND(J94, 2)</f>
        <v>0</v>
      </c>
      <c r="K32" s="35"/>
      <c r="L32" s="115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6.95" customHeight="1">
      <c r="A33" s="35"/>
      <c r="B33" s="40"/>
      <c r="C33" s="35"/>
      <c r="D33" s="120"/>
      <c r="E33" s="120"/>
      <c r="F33" s="120"/>
      <c r="G33" s="120"/>
      <c r="H33" s="120"/>
      <c r="I33" s="120"/>
      <c r="J33" s="120"/>
      <c r="K33" s="120"/>
      <c r="L33" s="115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35"/>
      <c r="F34" s="123" t="s">
        <v>43</v>
      </c>
      <c r="G34" s="35"/>
      <c r="H34" s="35"/>
      <c r="I34" s="123" t="s">
        <v>42</v>
      </c>
      <c r="J34" s="123" t="s">
        <v>44</v>
      </c>
      <c r="K34" s="35"/>
      <c r="L34" s="11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customHeight="1">
      <c r="A35" s="35"/>
      <c r="B35" s="40"/>
      <c r="C35" s="35"/>
      <c r="D35" s="124" t="s">
        <v>45</v>
      </c>
      <c r="E35" s="114" t="s">
        <v>46</v>
      </c>
      <c r="F35" s="125">
        <f>ROUND((SUM(BE94:BE235)),  2)</f>
        <v>0</v>
      </c>
      <c r="G35" s="35"/>
      <c r="H35" s="35"/>
      <c r="I35" s="126">
        <v>0.21</v>
      </c>
      <c r="J35" s="125">
        <f>ROUND(((SUM(BE94:BE235))*I35),  2)</f>
        <v>0</v>
      </c>
      <c r="K35" s="35"/>
      <c r="L35" s="115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customHeight="1">
      <c r="A36" s="35"/>
      <c r="B36" s="40"/>
      <c r="C36" s="35"/>
      <c r="D36" s="35"/>
      <c r="E36" s="114" t="s">
        <v>47</v>
      </c>
      <c r="F36" s="125">
        <f>ROUND((SUM(BF94:BF235)),  2)</f>
        <v>0</v>
      </c>
      <c r="G36" s="35"/>
      <c r="H36" s="35"/>
      <c r="I36" s="126">
        <v>0.15</v>
      </c>
      <c r="J36" s="125">
        <f>ROUND(((SUM(BF94:BF235))*I36),  2)</f>
        <v>0</v>
      </c>
      <c r="K36" s="35"/>
      <c r="L36" s="11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14" t="s">
        <v>48</v>
      </c>
      <c r="F37" s="125">
        <f>ROUND((SUM(BG94:BG235)),  2)</f>
        <v>0</v>
      </c>
      <c r="G37" s="35"/>
      <c r="H37" s="35"/>
      <c r="I37" s="126">
        <v>0.21</v>
      </c>
      <c r="J37" s="125">
        <f>0</f>
        <v>0</v>
      </c>
      <c r="K37" s="35"/>
      <c r="L37" s="115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14.45" hidden="1" customHeight="1">
      <c r="A38" s="35"/>
      <c r="B38" s="40"/>
      <c r="C38" s="35"/>
      <c r="D38" s="35"/>
      <c r="E38" s="114" t="s">
        <v>49</v>
      </c>
      <c r="F38" s="125">
        <f>ROUND((SUM(BH94:BH235)),  2)</f>
        <v>0</v>
      </c>
      <c r="G38" s="35"/>
      <c r="H38" s="35"/>
      <c r="I38" s="126">
        <v>0.15</v>
      </c>
      <c r="J38" s="125">
        <f>0</f>
        <v>0</v>
      </c>
      <c r="K38" s="35"/>
      <c r="L38" s="115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14.45" hidden="1" customHeight="1">
      <c r="A39" s="35"/>
      <c r="B39" s="40"/>
      <c r="C39" s="35"/>
      <c r="D39" s="35"/>
      <c r="E39" s="114" t="s">
        <v>50</v>
      </c>
      <c r="F39" s="125">
        <f>ROUND((SUM(BI94:BI235)),  2)</f>
        <v>0</v>
      </c>
      <c r="G39" s="35"/>
      <c r="H39" s="35"/>
      <c r="I39" s="126">
        <v>0</v>
      </c>
      <c r="J39" s="125">
        <f>0</f>
        <v>0</v>
      </c>
      <c r="K39" s="35"/>
      <c r="L39" s="115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6.95" customHeight="1">
      <c r="A40" s="35"/>
      <c r="B40" s="40"/>
      <c r="C40" s="35"/>
      <c r="D40" s="35"/>
      <c r="E40" s="35"/>
      <c r="F40" s="35"/>
      <c r="G40" s="35"/>
      <c r="H40" s="35"/>
      <c r="I40" s="35"/>
      <c r="J40" s="35"/>
      <c r="K40" s="35"/>
      <c r="L40" s="115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2" customFormat="1" ht="25.35" customHeight="1">
      <c r="A41" s="35"/>
      <c r="B41" s="40"/>
      <c r="C41" s="127"/>
      <c r="D41" s="128" t="s">
        <v>51</v>
      </c>
      <c r="E41" s="129"/>
      <c r="F41" s="129"/>
      <c r="G41" s="130" t="s">
        <v>52</v>
      </c>
      <c r="H41" s="131" t="s">
        <v>53</v>
      </c>
      <c r="I41" s="129"/>
      <c r="J41" s="132">
        <f>SUM(J32:J39)</f>
        <v>0</v>
      </c>
      <c r="K41" s="133"/>
      <c r="L41" s="115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pans="1:31" s="2" customFormat="1" ht="14.45" customHeight="1">
      <c r="A42" s="35"/>
      <c r="B42" s="134"/>
      <c r="C42" s="135"/>
      <c r="D42" s="135"/>
      <c r="E42" s="135"/>
      <c r="F42" s="135"/>
      <c r="G42" s="135"/>
      <c r="H42" s="135"/>
      <c r="I42" s="135"/>
      <c r="J42" s="135"/>
      <c r="K42" s="135"/>
      <c r="L42" s="115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6" spans="1:31" s="2" customFormat="1" ht="6.95" customHeight="1">
      <c r="A46" s="35"/>
      <c r="B46" s="136"/>
      <c r="C46" s="137"/>
      <c r="D46" s="137"/>
      <c r="E46" s="137"/>
      <c r="F46" s="137"/>
      <c r="G46" s="137"/>
      <c r="H46" s="137"/>
      <c r="I46" s="137"/>
      <c r="J46" s="137"/>
      <c r="K46" s="137"/>
      <c r="L46" s="115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pans="1:31" s="2" customFormat="1" ht="24.95" customHeight="1">
      <c r="A47" s="35"/>
      <c r="B47" s="36"/>
      <c r="C47" s="24" t="s">
        <v>121</v>
      </c>
      <c r="D47" s="37"/>
      <c r="E47" s="37"/>
      <c r="F47" s="37"/>
      <c r="G47" s="37"/>
      <c r="H47" s="37"/>
      <c r="I47" s="37"/>
      <c r="J47" s="37"/>
      <c r="K47" s="37"/>
      <c r="L47" s="115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pans="1:31" s="2" customFormat="1" ht="6.95" customHeight="1">
      <c r="A48" s="35"/>
      <c r="B48" s="36"/>
      <c r="C48" s="37"/>
      <c r="D48" s="37"/>
      <c r="E48" s="37"/>
      <c r="F48" s="37"/>
      <c r="G48" s="37"/>
      <c r="H48" s="37"/>
      <c r="I48" s="37"/>
      <c r="J48" s="37"/>
      <c r="K48" s="37"/>
      <c r="L48" s="115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47" s="2" customFormat="1" ht="12" customHeight="1">
      <c r="A49" s="35"/>
      <c r="B49" s="36"/>
      <c r="C49" s="30" t="s">
        <v>16</v>
      </c>
      <c r="D49" s="37"/>
      <c r="E49" s="37"/>
      <c r="F49" s="37"/>
      <c r="G49" s="37"/>
      <c r="H49" s="37"/>
      <c r="I49" s="37"/>
      <c r="J49" s="37"/>
      <c r="K49" s="37"/>
      <c r="L49" s="115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1:47" s="2" customFormat="1" ht="16.5" customHeight="1">
      <c r="A50" s="35"/>
      <c r="B50" s="36"/>
      <c r="C50" s="37"/>
      <c r="D50" s="37"/>
      <c r="E50" s="395" t="str">
        <f>E7</f>
        <v>Bytové jednotky OŘ Brno - Orava bytové jednotky</v>
      </c>
      <c r="F50" s="396"/>
      <c r="G50" s="396"/>
      <c r="H50" s="396"/>
      <c r="I50" s="37"/>
      <c r="J50" s="37"/>
      <c r="K50" s="37"/>
      <c r="L50" s="115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47" s="1" customFormat="1" ht="12" customHeight="1">
      <c r="B51" s="22"/>
      <c r="C51" s="30" t="s">
        <v>117</v>
      </c>
      <c r="D51" s="23"/>
      <c r="E51" s="23"/>
      <c r="F51" s="23"/>
      <c r="G51" s="23"/>
      <c r="H51" s="23"/>
      <c r="I51" s="23"/>
      <c r="J51" s="23"/>
      <c r="K51" s="23"/>
      <c r="L51" s="21"/>
    </row>
    <row r="52" spans="1:47" s="2" customFormat="1" ht="16.5" customHeight="1">
      <c r="A52" s="35"/>
      <c r="B52" s="36"/>
      <c r="C52" s="37"/>
      <c r="D52" s="37"/>
      <c r="E52" s="395" t="s">
        <v>118</v>
      </c>
      <c r="F52" s="397"/>
      <c r="G52" s="397"/>
      <c r="H52" s="397"/>
      <c r="I52" s="37"/>
      <c r="J52" s="37"/>
      <c r="K52" s="37"/>
      <c r="L52" s="115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1:47" s="2" customFormat="1" ht="12" customHeight="1">
      <c r="A53" s="35"/>
      <c r="B53" s="36"/>
      <c r="C53" s="30" t="s">
        <v>119</v>
      </c>
      <c r="D53" s="37"/>
      <c r="E53" s="37"/>
      <c r="F53" s="37"/>
      <c r="G53" s="37"/>
      <c r="H53" s="37"/>
      <c r="I53" s="37"/>
      <c r="J53" s="37"/>
      <c r="K53" s="37"/>
      <c r="L53" s="115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pans="1:47" s="2" customFormat="1" ht="16.5" customHeight="1">
      <c r="A54" s="35"/>
      <c r="B54" s="36"/>
      <c r="C54" s="37"/>
      <c r="D54" s="37"/>
      <c r="E54" s="344" t="str">
        <f>E11</f>
        <v>SO 02 - Zdravotechnika</v>
      </c>
      <c r="F54" s="397"/>
      <c r="G54" s="397"/>
      <c r="H54" s="397"/>
      <c r="I54" s="37"/>
      <c r="J54" s="37"/>
      <c r="K54" s="37"/>
      <c r="L54" s="115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pans="1:47" s="2" customFormat="1" ht="6.95" customHeight="1">
      <c r="A55" s="35"/>
      <c r="B55" s="36"/>
      <c r="C55" s="37"/>
      <c r="D55" s="37"/>
      <c r="E55" s="37"/>
      <c r="F55" s="37"/>
      <c r="G55" s="37"/>
      <c r="H55" s="37"/>
      <c r="I55" s="37"/>
      <c r="J55" s="37"/>
      <c r="K55" s="37"/>
      <c r="L55" s="115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pans="1:47" s="2" customFormat="1" ht="12" customHeight="1">
      <c r="A56" s="35"/>
      <c r="B56" s="36"/>
      <c r="C56" s="30" t="s">
        <v>21</v>
      </c>
      <c r="D56" s="37"/>
      <c r="E56" s="37"/>
      <c r="F56" s="28" t="str">
        <f>F14</f>
        <v xml:space="preserve">Ivanovice na Hané </v>
      </c>
      <c r="G56" s="37"/>
      <c r="H56" s="37"/>
      <c r="I56" s="30" t="s">
        <v>23</v>
      </c>
      <c r="J56" s="60" t="str">
        <f>IF(J14="","",J14)</f>
        <v>18. 3. 2021</v>
      </c>
      <c r="K56" s="37"/>
      <c r="L56" s="115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pans="1:47" s="2" customFormat="1" ht="6.95" customHeight="1">
      <c r="A57" s="35"/>
      <c r="B57" s="36"/>
      <c r="C57" s="37"/>
      <c r="D57" s="37"/>
      <c r="E57" s="37"/>
      <c r="F57" s="37"/>
      <c r="G57" s="37"/>
      <c r="H57" s="37"/>
      <c r="I57" s="37"/>
      <c r="J57" s="37"/>
      <c r="K57" s="37"/>
      <c r="L57" s="115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pans="1:47" s="2" customFormat="1" ht="15.2" customHeight="1">
      <c r="A58" s="35"/>
      <c r="B58" s="36"/>
      <c r="C58" s="30" t="s">
        <v>25</v>
      </c>
      <c r="D58" s="37"/>
      <c r="E58" s="37"/>
      <c r="F58" s="28" t="str">
        <f>E17</f>
        <v>Správa železniční dopravní cesty</v>
      </c>
      <c r="G58" s="37"/>
      <c r="H58" s="37"/>
      <c r="I58" s="30" t="s">
        <v>33</v>
      </c>
      <c r="J58" s="33" t="str">
        <f>E23</f>
        <v>ENEX GROUP s.r.o.</v>
      </c>
      <c r="K58" s="37"/>
      <c r="L58" s="115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pans="1:47" s="2" customFormat="1" ht="15.2" customHeight="1">
      <c r="A59" s="35"/>
      <c r="B59" s="36"/>
      <c r="C59" s="30" t="s">
        <v>31</v>
      </c>
      <c r="D59" s="37"/>
      <c r="E59" s="37"/>
      <c r="F59" s="28" t="str">
        <f>IF(E20="","",E20)</f>
        <v>Vyplň údaj</v>
      </c>
      <c r="G59" s="37"/>
      <c r="H59" s="37"/>
      <c r="I59" s="30" t="s">
        <v>37</v>
      </c>
      <c r="J59" s="33" t="str">
        <f>E26</f>
        <v xml:space="preserve"> </v>
      </c>
      <c r="K59" s="37"/>
      <c r="L59" s="115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</row>
    <row r="60" spans="1:47" s="2" customFormat="1" ht="10.35" customHeight="1">
      <c r="A60" s="35"/>
      <c r="B60" s="36"/>
      <c r="C60" s="37"/>
      <c r="D60" s="37"/>
      <c r="E60" s="37"/>
      <c r="F60" s="37"/>
      <c r="G60" s="37"/>
      <c r="H60" s="37"/>
      <c r="I60" s="37"/>
      <c r="J60" s="37"/>
      <c r="K60" s="37"/>
      <c r="L60" s="115"/>
      <c r="S60" s="35"/>
      <c r="T60" s="35"/>
      <c r="U60" s="35"/>
      <c r="V60" s="35"/>
      <c r="W60" s="35"/>
      <c r="X60" s="35"/>
      <c r="Y60" s="35"/>
      <c r="Z60" s="35"/>
      <c r="AA60" s="35"/>
      <c r="AB60" s="35"/>
      <c r="AC60" s="35"/>
      <c r="AD60" s="35"/>
      <c r="AE60" s="35"/>
    </row>
    <row r="61" spans="1:47" s="2" customFormat="1" ht="29.25" customHeight="1">
      <c r="A61" s="35"/>
      <c r="B61" s="36"/>
      <c r="C61" s="138" t="s">
        <v>122</v>
      </c>
      <c r="D61" s="139"/>
      <c r="E61" s="139"/>
      <c r="F61" s="139"/>
      <c r="G61" s="139"/>
      <c r="H61" s="139"/>
      <c r="I61" s="139"/>
      <c r="J61" s="140" t="s">
        <v>123</v>
      </c>
      <c r="K61" s="139"/>
      <c r="L61" s="115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47" s="2" customFormat="1" ht="10.35" customHeight="1">
      <c r="A62" s="35"/>
      <c r="B62" s="36"/>
      <c r="C62" s="37"/>
      <c r="D62" s="37"/>
      <c r="E62" s="37"/>
      <c r="F62" s="37"/>
      <c r="G62" s="37"/>
      <c r="H62" s="37"/>
      <c r="I62" s="37"/>
      <c r="J62" s="37"/>
      <c r="K62" s="37"/>
      <c r="L62" s="115"/>
      <c r="S62" s="35"/>
      <c r="T62" s="35"/>
      <c r="U62" s="35"/>
      <c r="V62" s="35"/>
      <c r="W62" s="35"/>
      <c r="X62" s="35"/>
      <c r="Y62" s="35"/>
      <c r="Z62" s="35"/>
      <c r="AA62" s="35"/>
      <c r="AB62" s="35"/>
      <c r="AC62" s="35"/>
      <c r="AD62" s="35"/>
      <c r="AE62" s="35"/>
    </row>
    <row r="63" spans="1:47" s="2" customFormat="1" ht="22.9" customHeight="1">
      <c r="A63" s="35"/>
      <c r="B63" s="36"/>
      <c r="C63" s="141" t="s">
        <v>73</v>
      </c>
      <c r="D63" s="37"/>
      <c r="E63" s="37"/>
      <c r="F63" s="37"/>
      <c r="G63" s="37"/>
      <c r="H63" s="37"/>
      <c r="I63" s="37"/>
      <c r="J63" s="78">
        <f>J94</f>
        <v>0</v>
      </c>
      <c r="K63" s="37"/>
      <c r="L63" s="115"/>
      <c r="S63" s="35"/>
      <c r="T63" s="35"/>
      <c r="U63" s="35"/>
      <c r="V63" s="35"/>
      <c r="W63" s="35"/>
      <c r="X63" s="35"/>
      <c r="Y63" s="35"/>
      <c r="Z63" s="35"/>
      <c r="AA63" s="35"/>
      <c r="AB63" s="35"/>
      <c r="AC63" s="35"/>
      <c r="AD63" s="35"/>
      <c r="AE63" s="35"/>
      <c r="AU63" s="18" t="s">
        <v>124</v>
      </c>
    </row>
    <row r="64" spans="1:47" s="9" customFormat="1" ht="24.95" customHeight="1">
      <c r="B64" s="142"/>
      <c r="C64" s="143"/>
      <c r="D64" s="144" t="s">
        <v>125</v>
      </c>
      <c r="E64" s="145"/>
      <c r="F64" s="145"/>
      <c r="G64" s="145"/>
      <c r="H64" s="145"/>
      <c r="I64" s="145"/>
      <c r="J64" s="146">
        <f>J95</f>
        <v>0</v>
      </c>
      <c r="K64" s="143"/>
      <c r="L64" s="147"/>
    </row>
    <row r="65" spans="1:31" s="10" customFormat="1" ht="19.899999999999999" customHeight="1">
      <c r="B65" s="148"/>
      <c r="C65" s="98"/>
      <c r="D65" s="149" t="s">
        <v>129</v>
      </c>
      <c r="E65" s="150"/>
      <c r="F65" s="150"/>
      <c r="G65" s="150"/>
      <c r="H65" s="150"/>
      <c r="I65" s="150"/>
      <c r="J65" s="151">
        <f>J96</f>
        <v>0</v>
      </c>
      <c r="K65" s="98"/>
      <c r="L65" s="152"/>
    </row>
    <row r="66" spans="1:31" s="10" customFormat="1" ht="19.899999999999999" customHeight="1">
      <c r="B66" s="148"/>
      <c r="C66" s="98"/>
      <c r="D66" s="149" t="s">
        <v>131</v>
      </c>
      <c r="E66" s="150"/>
      <c r="F66" s="150"/>
      <c r="G66" s="150"/>
      <c r="H66" s="150"/>
      <c r="I66" s="150"/>
      <c r="J66" s="151">
        <f>J99</f>
        <v>0</v>
      </c>
      <c r="K66" s="98"/>
      <c r="L66" s="152"/>
    </row>
    <row r="67" spans="1:31" s="9" customFormat="1" ht="24.95" customHeight="1">
      <c r="B67" s="142"/>
      <c r="C67" s="143"/>
      <c r="D67" s="144" t="s">
        <v>133</v>
      </c>
      <c r="E67" s="145"/>
      <c r="F67" s="145"/>
      <c r="G67" s="145"/>
      <c r="H67" s="145"/>
      <c r="I67" s="145"/>
      <c r="J67" s="146">
        <f>J109</f>
        <v>0</v>
      </c>
      <c r="K67" s="143"/>
      <c r="L67" s="147"/>
    </row>
    <row r="68" spans="1:31" s="10" customFormat="1" ht="19.899999999999999" customHeight="1">
      <c r="B68" s="148"/>
      <c r="C68" s="98"/>
      <c r="D68" s="149" t="s">
        <v>750</v>
      </c>
      <c r="E68" s="150"/>
      <c r="F68" s="150"/>
      <c r="G68" s="150"/>
      <c r="H68" s="150"/>
      <c r="I68" s="150"/>
      <c r="J68" s="151">
        <f>J110</f>
        <v>0</v>
      </c>
      <c r="K68" s="98"/>
      <c r="L68" s="152"/>
    </row>
    <row r="69" spans="1:31" s="10" customFormat="1" ht="19.899999999999999" customHeight="1">
      <c r="B69" s="148"/>
      <c r="C69" s="98"/>
      <c r="D69" s="149" t="s">
        <v>751</v>
      </c>
      <c r="E69" s="150"/>
      <c r="F69" s="150"/>
      <c r="G69" s="150"/>
      <c r="H69" s="150"/>
      <c r="I69" s="150"/>
      <c r="J69" s="151">
        <f>J139</f>
        <v>0</v>
      </c>
      <c r="K69" s="98"/>
      <c r="L69" s="152"/>
    </row>
    <row r="70" spans="1:31" s="10" customFormat="1" ht="19.899999999999999" customHeight="1">
      <c r="B70" s="148"/>
      <c r="C70" s="98"/>
      <c r="D70" s="149" t="s">
        <v>752</v>
      </c>
      <c r="E70" s="150"/>
      <c r="F70" s="150"/>
      <c r="G70" s="150"/>
      <c r="H70" s="150"/>
      <c r="I70" s="150"/>
      <c r="J70" s="151">
        <f>J178</f>
        <v>0</v>
      </c>
      <c r="K70" s="98"/>
      <c r="L70" s="152"/>
    </row>
    <row r="71" spans="1:31" s="10" customFormat="1" ht="19.899999999999999" customHeight="1">
      <c r="B71" s="148"/>
      <c r="C71" s="98"/>
      <c r="D71" s="149" t="s">
        <v>753</v>
      </c>
      <c r="E71" s="150"/>
      <c r="F71" s="150"/>
      <c r="G71" s="150"/>
      <c r="H71" s="150"/>
      <c r="I71" s="150"/>
      <c r="J71" s="151">
        <f>J224</f>
        <v>0</v>
      </c>
      <c r="K71" s="98"/>
      <c r="L71" s="152"/>
    </row>
    <row r="72" spans="1:31" s="9" customFormat="1" ht="24.95" customHeight="1">
      <c r="B72" s="142"/>
      <c r="C72" s="143"/>
      <c r="D72" s="144" t="s">
        <v>754</v>
      </c>
      <c r="E72" s="145"/>
      <c r="F72" s="145"/>
      <c r="G72" s="145"/>
      <c r="H72" s="145"/>
      <c r="I72" s="145"/>
      <c r="J72" s="146">
        <f>J231</f>
        <v>0</v>
      </c>
      <c r="K72" s="143"/>
      <c r="L72" s="147"/>
    </row>
    <row r="73" spans="1:31" s="2" customFormat="1" ht="21.75" customHeight="1">
      <c r="A73" s="35"/>
      <c r="B73" s="36"/>
      <c r="C73" s="37"/>
      <c r="D73" s="37"/>
      <c r="E73" s="37"/>
      <c r="F73" s="37"/>
      <c r="G73" s="37"/>
      <c r="H73" s="37"/>
      <c r="I73" s="37"/>
      <c r="J73" s="37"/>
      <c r="K73" s="37"/>
      <c r="L73" s="115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pans="1:31" s="2" customFormat="1" ht="6.95" customHeight="1">
      <c r="A74" s="35"/>
      <c r="B74" s="48"/>
      <c r="C74" s="49"/>
      <c r="D74" s="49"/>
      <c r="E74" s="49"/>
      <c r="F74" s="49"/>
      <c r="G74" s="49"/>
      <c r="H74" s="49"/>
      <c r="I74" s="49"/>
      <c r="J74" s="49"/>
      <c r="K74" s="49"/>
      <c r="L74" s="115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8" spans="1:31" s="2" customFormat="1" ht="6.95" customHeight="1">
      <c r="A78" s="35"/>
      <c r="B78" s="50"/>
      <c r="C78" s="51"/>
      <c r="D78" s="51"/>
      <c r="E78" s="51"/>
      <c r="F78" s="51"/>
      <c r="G78" s="51"/>
      <c r="H78" s="51"/>
      <c r="I78" s="51"/>
      <c r="J78" s="51"/>
      <c r="K78" s="51"/>
      <c r="L78" s="115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pans="1:31" s="2" customFormat="1" ht="24.95" customHeight="1">
      <c r="A79" s="35"/>
      <c r="B79" s="36"/>
      <c r="C79" s="24" t="s">
        <v>144</v>
      </c>
      <c r="D79" s="37"/>
      <c r="E79" s="37"/>
      <c r="F79" s="37"/>
      <c r="G79" s="37"/>
      <c r="H79" s="37"/>
      <c r="I79" s="37"/>
      <c r="J79" s="37"/>
      <c r="K79" s="37"/>
      <c r="L79" s="115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pans="1:31" s="2" customFormat="1" ht="6.95" customHeight="1">
      <c r="A80" s="35"/>
      <c r="B80" s="36"/>
      <c r="C80" s="37"/>
      <c r="D80" s="37"/>
      <c r="E80" s="37"/>
      <c r="F80" s="37"/>
      <c r="G80" s="37"/>
      <c r="H80" s="37"/>
      <c r="I80" s="37"/>
      <c r="J80" s="37"/>
      <c r="K80" s="37"/>
      <c r="L80" s="115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</row>
    <row r="81" spans="1:63" s="2" customFormat="1" ht="12" customHeight="1">
      <c r="A81" s="35"/>
      <c r="B81" s="36"/>
      <c r="C81" s="30" t="s">
        <v>16</v>
      </c>
      <c r="D81" s="37"/>
      <c r="E81" s="37"/>
      <c r="F81" s="37"/>
      <c r="G81" s="37"/>
      <c r="H81" s="37"/>
      <c r="I81" s="37"/>
      <c r="J81" s="37"/>
      <c r="K81" s="37"/>
      <c r="L81" s="115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63" s="2" customFormat="1" ht="16.5" customHeight="1">
      <c r="A82" s="35"/>
      <c r="B82" s="36"/>
      <c r="C82" s="37"/>
      <c r="D82" s="37"/>
      <c r="E82" s="395" t="str">
        <f>E7</f>
        <v>Bytové jednotky OŘ Brno - Orava bytové jednotky</v>
      </c>
      <c r="F82" s="396"/>
      <c r="G82" s="396"/>
      <c r="H82" s="396"/>
      <c r="I82" s="37"/>
      <c r="J82" s="37"/>
      <c r="K82" s="37"/>
      <c r="L82" s="115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63" s="1" customFormat="1" ht="12" customHeight="1">
      <c r="B83" s="22"/>
      <c r="C83" s="30" t="s">
        <v>117</v>
      </c>
      <c r="D83" s="23"/>
      <c r="E83" s="23"/>
      <c r="F83" s="23"/>
      <c r="G83" s="23"/>
      <c r="H83" s="23"/>
      <c r="I83" s="23"/>
      <c r="J83" s="23"/>
      <c r="K83" s="23"/>
      <c r="L83" s="21"/>
    </row>
    <row r="84" spans="1:63" s="2" customFormat="1" ht="16.5" customHeight="1">
      <c r="A84" s="35"/>
      <c r="B84" s="36"/>
      <c r="C84" s="37"/>
      <c r="D84" s="37"/>
      <c r="E84" s="395" t="s">
        <v>118</v>
      </c>
      <c r="F84" s="397"/>
      <c r="G84" s="397"/>
      <c r="H84" s="397"/>
      <c r="I84" s="37"/>
      <c r="J84" s="37"/>
      <c r="K84" s="37"/>
      <c r="L84" s="115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63" s="2" customFormat="1" ht="12" customHeight="1">
      <c r="A85" s="35"/>
      <c r="B85" s="36"/>
      <c r="C85" s="30" t="s">
        <v>119</v>
      </c>
      <c r="D85" s="37"/>
      <c r="E85" s="37"/>
      <c r="F85" s="37"/>
      <c r="G85" s="37"/>
      <c r="H85" s="37"/>
      <c r="I85" s="37"/>
      <c r="J85" s="37"/>
      <c r="K85" s="37"/>
      <c r="L85" s="115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63" s="2" customFormat="1" ht="16.5" customHeight="1">
      <c r="A86" s="35"/>
      <c r="B86" s="36"/>
      <c r="C86" s="37"/>
      <c r="D86" s="37"/>
      <c r="E86" s="344" t="str">
        <f>E11</f>
        <v>SO 02 - Zdravotechnika</v>
      </c>
      <c r="F86" s="397"/>
      <c r="G86" s="397"/>
      <c r="H86" s="397"/>
      <c r="I86" s="37"/>
      <c r="J86" s="37"/>
      <c r="K86" s="37"/>
      <c r="L86" s="115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63" s="2" customFormat="1" ht="6.95" customHeight="1">
      <c r="A87" s="35"/>
      <c r="B87" s="36"/>
      <c r="C87" s="37"/>
      <c r="D87" s="37"/>
      <c r="E87" s="37"/>
      <c r="F87" s="37"/>
      <c r="G87" s="37"/>
      <c r="H87" s="37"/>
      <c r="I87" s="37"/>
      <c r="J87" s="37"/>
      <c r="K87" s="37"/>
      <c r="L87" s="115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63" s="2" customFormat="1" ht="12" customHeight="1">
      <c r="A88" s="35"/>
      <c r="B88" s="36"/>
      <c r="C88" s="30" t="s">
        <v>21</v>
      </c>
      <c r="D88" s="37"/>
      <c r="E88" s="37"/>
      <c r="F88" s="28" t="str">
        <f>F14</f>
        <v xml:space="preserve">Ivanovice na Hané </v>
      </c>
      <c r="G88" s="37"/>
      <c r="H88" s="37"/>
      <c r="I88" s="30" t="s">
        <v>23</v>
      </c>
      <c r="J88" s="60" t="str">
        <f>IF(J14="","",J14)</f>
        <v>18. 3. 2021</v>
      </c>
      <c r="K88" s="37"/>
      <c r="L88" s="115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63" s="2" customFormat="1" ht="6.95" customHeight="1">
      <c r="A89" s="35"/>
      <c r="B89" s="36"/>
      <c r="C89" s="37"/>
      <c r="D89" s="37"/>
      <c r="E89" s="37"/>
      <c r="F89" s="37"/>
      <c r="G89" s="37"/>
      <c r="H89" s="37"/>
      <c r="I89" s="37"/>
      <c r="J89" s="37"/>
      <c r="K89" s="37"/>
      <c r="L89" s="115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63" s="2" customFormat="1" ht="15.2" customHeight="1">
      <c r="A90" s="35"/>
      <c r="B90" s="36"/>
      <c r="C90" s="30" t="s">
        <v>25</v>
      </c>
      <c r="D90" s="37"/>
      <c r="E90" s="37"/>
      <c r="F90" s="28" t="str">
        <f>E17</f>
        <v>Správa železniční dopravní cesty</v>
      </c>
      <c r="G90" s="37"/>
      <c r="H90" s="37"/>
      <c r="I90" s="30" t="s">
        <v>33</v>
      </c>
      <c r="J90" s="33" t="str">
        <f>E23</f>
        <v>ENEX GROUP s.r.o.</v>
      </c>
      <c r="K90" s="37"/>
      <c r="L90" s="115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63" s="2" customFormat="1" ht="15.2" customHeight="1">
      <c r="A91" s="35"/>
      <c r="B91" s="36"/>
      <c r="C91" s="30" t="s">
        <v>31</v>
      </c>
      <c r="D91" s="37"/>
      <c r="E91" s="37"/>
      <c r="F91" s="28" t="str">
        <f>IF(E20="","",E20)</f>
        <v>Vyplň údaj</v>
      </c>
      <c r="G91" s="37"/>
      <c r="H91" s="37"/>
      <c r="I91" s="30" t="s">
        <v>37</v>
      </c>
      <c r="J91" s="33" t="str">
        <f>E26</f>
        <v xml:space="preserve"> </v>
      </c>
      <c r="K91" s="37"/>
      <c r="L91" s="115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63" s="2" customFormat="1" ht="10.35" customHeight="1">
      <c r="A92" s="35"/>
      <c r="B92" s="36"/>
      <c r="C92" s="37"/>
      <c r="D92" s="37"/>
      <c r="E92" s="37"/>
      <c r="F92" s="37"/>
      <c r="G92" s="37"/>
      <c r="H92" s="37"/>
      <c r="I92" s="37"/>
      <c r="J92" s="37"/>
      <c r="K92" s="37"/>
      <c r="L92" s="115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63" s="11" customFormat="1" ht="29.25" customHeight="1">
      <c r="A93" s="153"/>
      <c r="B93" s="154"/>
      <c r="C93" s="155" t="s">
        <v>145</v>
      </c>
      <c r="D93" s="156" t="s">
        <v>60</v>
      </c>
      <c r="E93" s="156" t="s">
        <v>56</v>
      </c>
      <c r="F93" s="156" t="s">
        <v>57</v>
      </c>
      <c r="G93" s="156" t="s">
        <v>146</v>
      </c>
      <c r="H93" s="156" t="s">
        <v>147</v>
      </c>
      <c r="I93" s="156" t="s">
        <v>148</v>
      </c>
      <c r="J93" s="156" t="s">
        <v>123</v>
      </c>
      <c r="K93" s="157" t="s">
        <v>149</v>
      </c>
      <c r="L93" s="158"/>
      <c r="M93" s="69" t="s">
        <v>19</v>
      </c>
      <c r="N93" s="70" t="s">
        <v>45</v>
      </c>
      <c r="O93" s="70" t="s">
        <v>150</v>
      </c>
      <c r="P93" s="70" t="s">
        <v>151</v>
      </c>
      <c r="Q93" s="70" t="s">
        <v>152</v>
      </c>
      <c r="R93" s="70" t="s">
        <v>153</v>
      </c>
      <c r="S93" s="70" t="s">
        <v>154</v>
      </c>
      <c r="T93" s="71" t="s">
        <v>155</v>
      </c>
      <c r="U93" s="153"/>
      <c r="V93" s="153"/>
      <c r="W93" s="153"/>
      <c r="X93" s="153"/>
      <c r="Y93" s="153"/>
      <c r="Z93" s="153"/>
      <c r="AA93" s="153"/>
      <c r="AB93" s="153"/>
      <c r="AC93" s="153"/>
      <c r="AD93" s="153"/>
      <c r="AE93" s="153"/>
    </row>
    <row r="94" spans="1:63" s="2" customFormat="1" ht="22.9" customHeight="1">
      <c r="A94" s="35"/>
      <c r="B94" s="36"/>
      <c r="C94" s="76" t="s">
        <v>156</v>
      </c>
      <c r="D94" s="37"/>
      <c r="E94" s="37"/>
      <c r="F94" s="37"/>
      <c r="G94" s="37"/>
      <c r="H94" s="37"/>
      <c r="I94" s="37"/>
      <c r="J94" s="159">
        <f>BK94</f>
        <v>0</v>
      </c>
      <c r="K94" s="37"/>
      <c r="L94" s="40"/>
      <c r="M94" s="72"/>
      <c r="N94" s="160"/>
      <c r="O94" s="73"/>
      <c r="P94" s="161">
        <f>P95+P109+P231</f>
        <v>0</v>
      </c>
      <c r="Q94" s="73"/>
      <c r="R94" s="161">
        <f>R95+R109+R231</f>
        <v>0.21809000000000001</v>
      </c>
      <c r="S94" s="73"/>
      <c r="T94" s="162">
        <f>T95+T109+T231</f>
        <v>1.3386899999999999</v>
      </c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  <c r="AT94" s="18" t="s">
        <v>74</v>
      </c>
      <c r="AU94" s="18" t="s">
        <v>124</v>
      </c>
      <c r="BK94" s="163">
        <f>BK95+BK109+BK231</f>
        <v>0</v>
      </c>
    </row>
    <row r="95" spans="1:63" s="12" customFormat="1" ht="25.9" customHeight="1">
      <c r="B95" s="164"/>
      <c r="C95" s="165"/>
      <c r="D95" s="166" t="s">
        <v>74</v>
      </c>
      <c r="E95" s="167" t="s">
        <v>157</v>
      </c>
      <c r="F95" s="167" t="s">
        <v>158</v>
      </c>
      <c r="G95" s="165"/>
      <c r="H95" s="165"/>
      <c r="I95" s="168"/>
      <c r="J95" s="169">
        <f>BK95</f>
        <v>0</v>
      </c>
      <c r="K95" s="165"/>
      <c r="L95" s="170"/>
      <c r="M95" s="171"/>
      <c r="N95" s="172"/>
      <c r="O95" s="172"/>
      <c r="P95" s="173">
        <f>P96+P99</f>
        <v>0</v>
      </c>
      <c r="Q95" s="172"/>
      <c r="R95" s="173">
        <f>R96+R99</f>
        <v>0</v>
      </c>
      <c r="S95" s="172"/>
      <c r="T95" s="174">
        <f>T96+T99</f>
        <v>1.1519999999999999</v>
      </c>
      <c r="AR95" s="175" t="s">
        <v>82</v>
      </c>
      <c r="AT95" s="176" t="s">
        <v>74</v>
      </c>
      <c r="AU95" s="176" t="s">
        <v>75</v>
      </c>
      <c r="AY95" s="175" t="s">
        <v>159</v>
      </c>
      <c r="BK95" s="177">
        <f>BK96+BK99</f>
        <v>0</v>
      </c>
    </row>
    <row r="96" spans="1:63" s="12" customFormat="1" ht="22.9" customHeight="1">
      <c r="B96" s="164"/>
      <c r="C96" s="165"/>
      <c r="D96" s="166" t="s">
        <v>74</v>
      </c>
      <c r="E96" s="178" t="s">
        <v>217</v>
      </c>
      <c r="F96" s="178" t="s">
        <v>279</v>
      </c>
      <c r="G96" s="165"/>
      <c r="H96" s="165"/>
      <c r="I96" s="168"/>
      <c r="J96" s="179">
        <f>BK96</f>
        <v>0</v>
      </c>
      <c r="K96" s="165"/>
      <c r="L96" s="170"/>
      <c r="M96" s="171"/>
      <c r="N96" s="172"/>
      <c r="O96" s="172"/>
      <c r="P96" s="173">
        <f>SUM(P97:P98)</f>
        <v>0</v>
      </c>
      <c r="Q96" s="172"/>
      <c r="R96" s="173">
        <f>SUM(R97:R98)</f>
        <v>0</v>
      </c>
      <c r="S96" s="172"/>
      <c r="T96" s="174">
        <f>SUM(T97:T98)</f>
        <v>1.1519999999999999</v>
      </c>
      <c r="AR96" s="175" t="s">
        <v>82</v>
      </c>
      <c r="AT96" s="176" t="s">
        <v>74</v>
      </c>
      <c r="AU96" s="176" t="s">
        <v>82</v>
      </c>
      <c r="AY96" s="175" t="s">
        <v>159</v>
      </c>
      <c r="BK96" s="177">
        <f>SUM(BK97:BK98)</f>
        <v>0</v>
      </c>
    </row>
    <row r="97" spans="1:65" s="2" customFormat="1" ht="24.2" customHeight="1">
      <c r="A97" s="35"/>
      <c r="B97" s="36"/>
      <c r="C97" s="180" t="s">
        <v>82</v>
      </c>
      <c r="D97" s="180" t="s">
        <v>161</v>
      </c>
      <c r="E97" s="181" t="s">
        <v>755</v>
      </c>
      <c r="F97" s="182" t="s">
        <v>756</v>
      </c>
      <c r="G97" s="183" t="s">
        <v>198</v>
      </c>
      <c r="H97" s="184">
        <v>64</v>
      </c>
      <c r="I97" s="185"/>
      <c r="J97" s="186">
        <f>ROUND(I97*H97,2)</f>
        <v>0</v>
      </c>
      <c r="K97" s="182" t="s">
        <v>165</v>
      </c>
      <c r="L97" s="40"/>
      <c r="M97" s="187" t="s">
        <v>19</v>
      </c>
      <c r="N97" s="188" t="s">
        <v>46</v>
      </c>
      <c r="O97" s="65"/>
      <c r="P97" s="189">
        <f>O97*H97</f>
        <v>0</v>
      </c>
      <c r="Q97" s="189">
        <v>0</v>
      </c>
      <c r="R97" s="189">
        <f>Q97*H97</f>
        <v>0</v>
      </c>
      <c r="S97" s="189">
        <v>1.7999999999999999E-2</v>
      </c>
      <c r="T97" s="190">
        <f>S97*H97</f>
        <v>1.1519999999999999</v>
      </c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  <c r="AR97" s="191" t="s">
        <v>166</v>
      </c>
      <c r="AT97" s="191" t="s">
        <v>161</v>
      </c>
      <c r="AU97" s="191" t="s">
        <v>84</v>
      </c>
      <c r="AY97" s="18" t="s">
        <v>159</v>
      </c>
      <c r="BE97" s="192">
        <f>IF(N97="základní",J97,0)</f>
        <v>0</v>
      </c>
      <c r="BF97" s="192">
        <f>IF(N97="snížená",J97,0)</f>
        <v>0</v>
      </c>
      <c r="BG97" s="192">
        <f>IF(N97="zákl. přenesená",J97,0)</f>
        <v>0</v>
      </c>
      <c r="BH97" s="192">
        <f>IF(N97="sníž. přenesená",J97,0)</f>
        <v>0</v>
      </c>
      <c r="BI97" s="192">
        <f>IF(N97="nulová",J97,0)</f>
        <v>0</v>
      </c>
      <c r="BJ97" s="18" t="s">
        <v>82</v>
      </c>
      <c r="BK97" s="192">
        <f>ROUND(I97*H97,2)</f>
        <v>0</v>
      </c>
      <c r="BL97" s="18" t="s">
        <v>166</v>
      </c>
      <c r="BM97" s="191" t="s">
        <v>757</v>
      </c>
    </row>
    <row r="98" spans="1:65" s="2" customFormat="1" ht="11.25">
      <c r="A98" s="35"/>
      <c r="B98" s="36"/>
      <c r="C98" s="37"/>
      <c r="D98" s="193" t="s">
        <v>168</v>
      </c>
      <c r="E98" s="37"/>
      <c r="F98" s="194" t="s">
        <v>758</v>
      </c>
      <c r="G98" s="37"/>
      <c r="H98" s="37"/>
      <c r="I98" s="195"/>
      <c r="J98" s="37"/>
      <c r="K98" s="37"/>
      <c r="L98" s="40"/>
      <c r="M98" s="196"/>
      <c r="N98" s="197"/>
      <c r="O98" s="65"/>
      <c r="P98" s="65"/>
      <c r="Q98" s="65"/>
      <c r="R98" s="65"/>
      <c r="S98" s="65"/>
      <c r="T98" s="66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T98" s="18" t="s">
        <v>168</v>
      </c>
      <c r="AU98" s="18" t="s">
        <v>84</v>
      </c>
    </row>
    <row r="99" spans="1:65" s="12" customFormat="1" ht="22.9" customHeight="1">
      <c r="B99" s="164"/>
      <c r="C99" s="165"/>
      <c r="D99" s="166" t="s">
        <v>74</v>
      </c>
      <c r="E99" s="178" t="s">
        <v>354</v>
      </c>
      <c r="F99" s="178" t="s">
        <v>355</v>
      </c>
      <c r="G99" s="165"/>
      <c r="H99" s="165"/>
      <c r="I99" s="168"/>
      <c r="J99" s="179">
        <f>BK99</f>
        <v>0</v>
      </c>
      <c r="K99" s="165"/>
      <c r="L99" s="170"/>
      <c r="M99" s="171"/>
      <c r="N99" s="172"/>
      <c r="O99" s="172"/>
      <c r="P99" s="173">
        <f>SUM(P100:P108)</f>
        <v>0</v>
      </c>
      <c r="Q99" s="172"/>
      <c r="R99" s="173">
        <f>SUM(R100:R108)</f>
        <v>0</v>
      </c>
      <c r="S99" s="172"/>
      <c r="T99" s="174">
        <f>SUM(T100:T108)</f>
        <v>0</v>
      </c>
      <c r="AR99" s="175" t="s">
        <v>82</v>
      </c>
      <c r="AT99" s="176" t="s">
        <v>74</v>
      </c>
      <c r="AU99" s="176" t="s">
        <v>82</v>
      </c>
      <c r="AY99" s="175" t="s">
        <v>159</v>
      </c>
      <c r="BK99" s="177">
        <f>SUM(BK100:BK108)</f>
        <v>0</v>
      </c>
    </row>
    <row r="100" spans="1:65" s="2" customFormat="1" ht="24.2" customHeight="1">
      <c r="A100" s="35"/>
      <c r="B100" s="36"/>
      <c r="C100" s="180" t="s">
        <v>84</v>
      </c>
      <c r="D100" s="180" t="s">
        <v>161</v>
      </c>
      <c r="E100" s="181" t="s">
        <v>357</v>
      </c>
      <c r="F100" s="182" t="s">
        <v>358</v>
      </c>
      <c r="G100" s="183" t="s">
        <v>174</v>
      </c>
      <c r="H100" s="184">
        <v>1.339</v>
      </c>
      <c r="I100" s="185"/>
      <c r="J100" s="186">
        <f>ROUND(I100*H100,2)</f>
        <v>0</v>
      </c>
      <c r="K100" s="182" t="s">
        <v>165</v>
      </c>
      <c r="L100" s="40"/>
      <c r="M100" s="187" t="s">
        <v>19</v>
      </c>
      <c r="N100" s="188" t="s">
        <v>46</v>
      </c>
      <c r="O100" s="65"/>
      <c r="P100" s="189">
        <f>O100*H100</f>
        <v>0</v>
      </c>
      <c r="Q100" s="189">
        <v>0</v>
      </c>
      <c r="R100" s="189">
        <f>Q100*H100</f>
        <v>0</v>
      </c>
      <c r="S100" s="189">
        <v>0</v>
      </c>
      <c r="T100" s="190">
        <f>S100*H100</f>
        <v>0</v>
      </c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R100" s="191" t="s">
        <v>166</v>
      </c>
      <c r="AT100" s="191" t="s">
        <v>161</v>
      </c>
      <c r="AU100" s="191" t="s">
        <v>84</v>
      </c>
      <c r="AY100" s="18" t="s">
        <v>159</v>
      </c>
      <c r="BE100" s="192">
        <f>IF(N100="základní",J100,0)</f>
        <v>0</v>
      </c>
      <c r="BF100" s="192">
        <f>IF(N100="snížená",J100,0)</f>
        <v>0</v>
      </c>
      <c r="BG100" s="192">
        <f>IF(N100="zákl. přenesená",J100,0)</f>
        <v>0</v>
      </c>
      <c r="BH100" s="192">
        <f>IF(N100="sníž. přenesená",J100,0)</f>
        <v>0</v>
      </c>
      <c r="BI100" s="192">
        <f>IF(N100="nulová",J100,0)</f>
        <v>0</v>
      </c>
      <c r="BJ100" s="18" t="s">
        <v>82</v>
      </c>
      <c r="BK100" s="192">
        <f>ROUND(I100*H100,2)</f>
        <v>0</v>
      </c>
      <c r="BL100" s="18" t="s">
        <v>166</v>
      </c>
      <c r="BM100" s="191" t="s">
        <v>759</v>
      </c>
    </row>
    <row r="101" spans="1:65" s="2" customFormat="1" ht="11.25">
      <c r="A101" s="35"/>
      <c r="B101" s="36"/>
      <c r="C101" s="37"/>
      <c r="D101" s="193" t="s">
        <v>168</v>
      </c>
      <c r="E101" s="37"/>
      <c r="F101" s="194" t="s">
        <v>360</v>
      </c>
      <c r="G101" s="37"/>
      <c r="H101" s="37"/>
      <c r="I101" s="195"/>
      <c r="J101" s="37"/>
      <c r="K101" s="37"/>
      <c r="L101" s="40"/>
      <c r="M101" s="196"/>
      <c r="N101" s="197"/>
      <c r="O101" s="65"/>
      <c r="P101" s="65"/>
      <c r="Q101" s="65"/>
      <c r="R101" s="65"/>
      <c r="S101" s="65"/>
      <c r="T101" s="66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  <c r="AT101" s="18" t="s">
        <v>168</v>
      </c>
      <c r="AU101" s="18" t="s">
        <v>84</v>
      </c>
    </row>
    <row r="102" spans="1:65" s="2" customFormat="1" ht="21.75" customHeight="1">
      <c r="A102" s="35"/>
      <c r="B102" s="36"/>
      <c r="C102" s="180" t="s">
        <v>109</v>
      </c>
      <c r="D102" s="180" t="s">
        <v>161</v>
      </c>
      <c r="E102" s="181" t="s">
        <v>362</v>
      </c>
      <c r="F102" s="182" t="s">
        <v>363</v>
      </c>
      <c r="G102" s="183" t="s">
        <v>174</v>
      </c>
      <c r="H102" s="184">
        <v>1.339</v>
      </c>
      <c r="I102" s="185"/>
      <c r="J102" s="186">
        <f>ROUND(I102*H102,2)</f>
        <v>0</v>
      </c>
      <c r="K102" s="182" t="s">
        <v>165</v>
      </c>
      <c r="L102" s="40"/>
      <c r="M102" s="187" t="s">
        <v>19</v>
      </c>
      <c r="N102" s="188" t="s">
        <v>46</v>
      </c>
      <c r="O102" s="65"/>
      <c r="P102" s="189">
        <f>O102*H102</f>
        <v>0</v>
      </c>
      <c r="Q102" s="189">
        <v>0</v>
      </c>
      <c r="R102" s="189">
        <f>Q102*H102</f>
        <v>0</v>
      </c>
      <c r="S102" s="189">
        <v>0</v>
      </c>
      <c r="T102" s="190">
        <f>S102*H102</f>
        <v>0</v>
      </c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  <c r="AR102" s="191" t="s">
        <v>166</v>
      </c>
      <c r="AT102" s="191" t="s">
        <v>161</v>
      </c>
      <c r="AU102" s="191" t="s">
        <v>84</v>
      </c>
      <c r="AY102" s="18" t="s">
        <v>159</v>
      </c>
      <c r="BE102" s="192">
        <f>IF(N102="základní",J102,0)</f>
        <v>0</v>
      </c>
      <c r="BF102" s="192">
        <f>IF(N102="snížená",J102,0)</f>
        <v>0</v>
      </c>
      <c r="BG102" s="192">
        <f>IF(N102="zákl. přenesená",J102,0)</f>
        <v>0</v>
      </c>
      <c r="BH102" s="192">
        <f>IF(N102="sníž. přenesená",J102,0)</f>
        <v>0</v>
      </c>
      <c r="BI102" s="192">
        <f>IF(N102="nulová",J102,0)</f>
        <v>0</v>
      </c>
      <c r="BJ102" s="18" t="s">
        <v>82</v>
      </c>
      <c r="BK102" s="192">
        <f>ROUND(I102*H102,2)</f>
        <v>0</v>
      </c>
      <c r="BL102" s="18" t="s">
        <v>166</v>
      </c>
      <c r="BM102" s="191" t="s">
        <v>760</v>
      </c>
    </row>
    <row r="103" spans="1:65" s="2" customFormat="1" ht="11.25">
      <c r="A103" s="35"/>
      <c r="B103" s="36"/>
      <c r="C103" s="37"/>
      <c r="D103" s="193" t="s">
        <v>168</v>
      </c>
      <c r="E103" s="37"/>
      <c r="F103" s="194" t="s">
        <v>365</v>
      </c>
      <c r="G103" s="37"/>
      <c r="H103" s="37"/>
      <c r="I103" s="195"/>
      <c r="J103" s="37"/>
      <c r="K103" s="37"/>
      <c r="L103" s="40"/>
      <c r="M103" s="196"/>
      <c r="N103" s="197"/>
      <c r="O103" s="65"/>
      <c r="P103" s="65"/>
      <c r="Q103" s="65"/>
      <c r="R103" s="65"/>
      <c r="S103" s="65"/>
      <c r="T103" s="66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  <c r="AT103" s="18" t="s">
        <v>168</v>
      </c>
      <c r="AU103" s="18" t="s">
        <v>84</v>
      </c>
    </row>
    <row r="104" spans="1:65" s="2" customFormat="1" ht="24.2" customHeight="1">
      <c r="A104" s="35"/>
      <c r="B104" s="36"/>
      <c r="C104" s="180" t="s">
        <v>166</v>
      </c>
      <c r="D104" s="180" t="s">
        <v>161</v>
      </c>
      <c r="E104" s="181" t="s">
        <v>367</v>
      </c>
      <c r="F104" s="182" t="s">
        <v>368</v>
      </c>
      <c r="G104" s="183" t="s">
        <v>174</v>
      </c>
      <c r="H104" s="184">
        <v>12.051</v>
      </c>
      <c r="I104" s="185"/>
      <c r="J104" s="186">
        <f>ROUND(I104*H104,2)</f>
        <v>0</v>
      </c>
      <c r="K104" s="182" t="s">
        <v>165</v>
      </c>
      <c r="L104" s="40"/>
      <c r="M104" s="187" t="s">
        <v>19</v>
      </c>
      <c r="N104" s="188" t="s">
        <v>46</v>
      </c>
      <c r="O104" s="65"/>
      <c r="P104" s="189">
        <f>O104*H104</f>
        <v>0</v>
      </c>
      <c r="Q104" s="189">
        <v>0</v>
      </c>
      <c r="R104" s="189">
        <f>Q104*H104</f>
        <v>0</v>
      </c>
      <c r="S104" s="189">
        <v>0</v>
      </c>
      <c r="T104" s="190">
        <f>S104*H104</f>
        <v>0</v>
      </c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  <c r="AR104" s="191" t="s">
        <v>166</v>
      </c>
      <c r="AT104" s="191" t="s">
        <v>161</v>
      </c>
      <c r="AU104" s="191" t="s">
        <v>84</v>
      </c>
      <c r="AY104" s="18" t="s">
        <v>159</v>
      </c>
      <c r="BE104" s="192">
        <f>IF(N104="základní",J104,0)</f>
        <v>0</v>
      </c>
      <c r="BF104" s="192">
        <f>IF(N104="snížená",J104,0)</f>
        <v>0</v>
      </c>
      <c r="BG104" s="192">
        <f>IF(N104="zákl. přenesená",J104,0)</f>
        <v>0</v>
      </c>
      <c r="BH104" s="192">
        <f>IF(N104="sníž. přenesená",J104,0)</f>
        <v>0</v>
      </c>
      <c r="BI104" s="192">
        <f>IF(N104="nulová",J104,0)</f>
        <v>0</v>
      </c>
      <c r="BJ104" s="18" t="s">
        <v>82</v>
      </c>
      <c r="BK104" s="192">
        <f>ROUND(I104*H104,2)</f>
        <v>0</v>
      </c>
      <c r="BL104" s="18" t="s">
        <v>166</v>
      </c>
      <c r="BM104" s="191" t="s">
        <v>761</v>
      </c>
    </row>
    <row r="105" spans="1:65" s="2" customFormat="1" ht="11.25">
      <c r="A105" s="35"/>
      <c r="B105" s="36"/>
      <c r="C105" s="37"/>
      <c r="D105" s="193" t="s">
        <v>168</v>
      </c>
      <c r="E105" s="37"/>
      <c r="F105" s="194" t="s">
        <v>370</v>
      </c>
      <c r="G105" s="37"/>
      <c r="H105" s="37"/>
      <c r="I105" s="195"/>
      <c r="J105" s="37"/>
      <c r="K105" s="37"/>
      <c r="L105" s="40"/>
      <c r="M105" s="196"/>
      <c r="N105" s="197"/>
      <c r="O105" s="65"/>
      <c r="P105" s="65"/>
      <c r="Q105" s="65"/>
      <c r="R105" s="65"/>
      <c r="S105" s="65"/>
      <c r="T105" s="66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  <c r="AT105" s="18" t="s">
        <v>168</v>
      </c>
      <c r="AU105" s="18" t="s">
        <v>84</v>
      </c>
    </row>
    <row r="106" spans="1:65" s="13" customFormat="1" ht="11.25">
      <c r="B106" s="198"/>
      <c r="C106" s="199"/>
      <c r="D106" s="200" t="s">
        <v>170</v>
      </c>
      <c r="E106" s="201" t="s">
        <v>19</v>
      </c>
      <c r="F106" s="202" t="s">
        <v>762</v>
      </c>
      <c r="G106" s="199"/>
      <c r="H106" s="203">
        <v>12.051</v>
      </c>
      <c r="I106" s="204"/>
      <c r="J106" s="199"/>
      <c r="K106" s="199"/>
      <c r="L106" s="205"/>
      <c r="M106" s="206"/>
      <c r="N106" s="207"/>
      <c r="O106" s="207"/>
      <c r="P106" s="207"/>
      <c r="Q106" s="207"/>
      <c r="R106" s="207"/>
      <c r="S106" s="207"/>
      <c r="T106" s="208"/>
      <c r="AT106" s="209" t="s">
        <v>170</v>
      </c>
      <c r="AU106" s="209" t="s">
        <v>84</v>
      </c>
      <c r="AV106" s="13" t="s">
        <v>84</v>
      </c>
      <c r="AW106" s="13" t="s">
        <v>36</v>
      </c>
      <c r="AX106" s="13" t="s">
        <v>82</v>
      </c>
      <c r="AY106" s="209" t="s">
        <v>159</v>
      </c>
    </row>
    <row r="107" spans="1:65" s="2" customFormat="1" ht="24.2" customHeight="1">
      <c r="A107" s="35"/>
      <c r="B107" s="36"/>
      <c r="C107" s="180" t="s">
        <v>188</v>
      </c>
      <c r="D107" s="180" t="s">
        <v>161</v>
      </c>
      <c r="E107" s="181" t="s">
        <v>373</v>
      </c>
      <c r="F107" s="182" t="s">
        <v>374</v>
      </c>
      <c r="G107" s="183" t="s">
        <v>174</v>
      </c>
      <c r="H107" s="184">
        <v>1.339</v>
      </c>
      <c r="I107" s="185"/>
      <c r="J107" s="186">
        <f>ROUND(I107*H107,2)</f>
        <v>0</v>
      </c>
      <c r="K107" s="182" t="s">
        <v>165</v>
      </c>
      <c r="L107" s="40"/>
      <c r="M107" s="187" t="s">
        <v>19</v>
      </c>
      <c r="N107" s="188" t="s">
        <v>46</v>
      </c>
      <c r="O107" s="65"/>
      <c r="P107" s="189">
        <f>O107*H107</f>
        <v>0</v>
      </c>
      <c r="Q107" s="189">
        <v>0</v>
      </c>
      <c r="R107" s="189">
        <f>Q107*H107</f>
        <v>0</v>
      </c>
      <c r="S107" s="189">
        <v>0</v>
      </c>
      <c r="T107" s="190">
        <f>S107*H107</f>
        <v>0</v>
      </c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  <c r="AR107" s="191" t="s">
        <v>166</v>
      </c>
      <c r="AT107" s="191" t="s">
        <v>161</v>
      </c>
      <c r="AU107" s="191" t="s">
        <v>84</v>
      </c>
      <c r="AY107" s="18" t="s">
        <v>159</v>
      </c>
      <c r="BE107" s="192">
        <f>IF(N107="základní",J107,0)</f>
        <v>0</v>
      </c>
      <c r="BF107" s="192">
        <f>IF(N107="snížená",J107,0)</f>
        <v>0</v>
      </c>
      <c r="BG107" s="192">
        <f>IF(N107="zákl. přenesená",J107,0)</f>
        <v>0</v>
      </c>
      <c r="BH107" s="192">
        <f>IF(N107="sníž. přenesená",J107,0)</f>
        <v>0</v>
      </c>
      <c r="BI107" s="192">
        <f>IF(N107="nulová",J107,0)</f>
        <v>0</v>
      </c>
      <c r="BJ107" s="18" t="s">
        <v>82</v>
      </c>
      <c r="BK107" s="192">
        <f>ROUND(I107*H107,2)</f>
        <v>0</v>
      </c>
      <c r="BL107" s="18" t="s">
        <v>166</v>
      </c>
      <c r="BM107" s="191" t="s">
        <v>763</v>
      </c>
    </row>
    <row r="108" spans="1:65" s="2" customFormat="1" ht="11.25">
      <c r="A108" s="35"/>
      <c r="B108" s="36"/>
      <c r="C108" s="37"/>
      <c r="D108" s="193" t="s">
        <v>168</v>
      </c>
      <c r="E108" s="37"/>
      <c r="F108" s="194" t="s">
        <v>376</v>
      </c>
      <c r="G108" s="37"/>
      <c r="H108" s="37"/>
      <c r="I108" s="195"/>
      <c r="J108" s="37"/>
      <c r="K108" s="37"/>
      <c r="L108" s="40"/>
      <c r="M108" s="196"/>
      <c r="N108" s="197"/>
      <c r="O108" s="65"/>
      <c r="P108" s="65"/>
      <c r="Q108" s="65"/>
      <c r="R108" s="65"/>
      <c r="S108" s="65"/>
      <c r="T108" s="66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  <c r="AT108" s="18" t="s">
        <v>168</v>
      </c>
      <c r="AU108" s="18" t="s">
        <v>84</v>
      </c>
    </row>
    <row r="109" spans="1:65" s="12" customFormat="1" ht="25.9" customHeight="1">
      <c r="B109" s="164"/>
      <c r="C109" s="165"/>
      <c r="D109" s="166" t="s">
        <v>74</v>
      </c>
      <c r="E109" s="167" t="s">
        <v>384</v>
      </c>
      <c r="F109" s="167" t="s">
        <v>385</v>
      </c>
      <c r="G109" s="165"/>
      <c r="H109" s="165"/>
      <c r="I109" s="168"/>
      <c r="J109" s="169">
        <f>BK109</f>
        <v>0</v>
      </c>
      <c r="K109" s="165"/>
      <c r="L109" s="170"/>
      <c r="M109" s="171"/>
      <c r="N109" s="172"/>
      <c r="O109" s="172"/>
      <c r="P109" s="173">
        <f>P110+P139+P178+P224</f>
        <v>0</v>
      </c>
      <c r="Q109" s="172"/>
      <c r="R109" s="173">
        <f>R110+R139+R178+R224</f>
        <v>0.21809000000000001</v>
      </c>
      <c r="S109" s="172"/>
      <c r="T109" s="174">
        <f>T110+T139+T178+T224</f>
        <v>0.18668999999999999</v>
      </c>
      <c r="AR109" s="175" t="s">
        <v>84</v>
      </c>
      <c r="AT109" s="176" t="s">
        <v>74</v>
      </c>
      <c r="AU109" s="176" t="s">
        <v>75</v>
      </c>
      <c r="AY109" s="175" t="s">
        <v>159</v>
      </c>
      <c r="BK109" s="177">
        <f>BK110+BK139+BK178+BK224</f>
        <v>0</v>
      </c>
    </row>
    <row r="110" spans="1:65" s="12" customFormat="1" ht="22.9" customHeight="1">
      <c r="B110" s="164"/>
      <c r="C110" s="165"/>
      <c r="D110" s="166" t="s">
        <v>74</v>
      </c>
      <c r="E110" s="178" t="s">
        <v>764</v>
      </c>
      <c r="F110" s="178" t="s">
        <v>765</v>
      </c>
      <c r="G110" s="165"/>
      <c r="H110" s="165"/>
      <c r="I110" s="168"/>
      <c r="J110" s="179">
        <f>BK110</f>
        <v>0</v>
      </c>
      <c r="K110" s="165"/>
      <c r="L110" s="170"/>
      <c r="M110" s="171"/>
      <c r="N110" s="172"/>
      <c r="O110" s="172"/>
      <c r="P110" s="173">
        <f>SUM(P111:P138)</f>
        <v>0</v>
      </c>
      <c r="Q110" s="172"/>
      <c r="R110" s="173">
        <f>SUM(R111:R138)</f>
        <v>1.1909999999999997E-2</v>
      </c>
      <c r="S110" s="172"/>
      <c r="T110" s="174">
        <f>SUM(T111:T138)</f>
        <v>1.9799999999999998E-2</v>
      </c>
      <c r="AR110" s="175" t="s">
        <v>84</v>
      </c>
      <c r="AT110" s="176" t="s">
        <v>74</v>
      </c>
      <c r="AU110" s="176" t="s">
        <v>82</v>
      </c>
      <c r="AY110" s="175" t="s">
        <v>159</v>
      </c>
      <c r="BK110" s="177">
        <f>SUM(BK111:BK138)</f>
        <v>0</v>
      </c>
    </row>
    <row r="111" spans="1:65" s="2" customFormat="1" ht="16.5" customHeight="1">
      <c r="A111" s="35"/>
      <c r="B111" s="36"/>
      <c r="C111" s="180" t="s">
        <v>116</v>
      </c>
      <c r="D111" s="180" t="s">
        <v>161</v>
      </c>
      <c r="E111" s="181" t="s">
        <v>766</v>
      </c>
      <c r="F111" s="182" t="s">
        <v>767</v>
      </c>
      <c r="G111" s="183" t="s">
        <v>198</v>
      </c>
      <c r="H111" s="184">
        <v>10</v>
      </c>
      <c r="I111" s="185"/>
      <c r="J111" s="186">
        <f>ROUND(I111*H111,2)</f>
        <v>0</v>
      </c>
      <c r="K111" s="182" t="s">
        <v>165</v>
      </c>
      <c r="L111" s="40"/>
      <c r="M111" s="187" t="s">
        <v>19</v>
      </c>
      <c r="N111" s="188" t="s">
        <v>46</v>
      </c>
      <c r="O111" s="65"/>
      <c r="P111" s="189">
        <f>O111*H111</f>
        <v>0</v>
      </c>
      <c r="Q111" s="189">
        <v>0</v>
      </c>
      <c r="R111" s="189">
        <f>Q111*H111</f>
        <v>0</v>
      </c>
      <c r="S111" s="189">
        <v>1.98E-3</v>
      </c>
      <c r="T111" s="190">
        <f>S111*H111</f>
        <v>1.9799999999999998E-2</v>
      </c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  <c r="AR111" s="191" t="s">
        <v>275</v>
      </c>
      <c r="AT111" s="191" t="s">
        <v>161</v>
      </c>
      <c r="AU111" s="191" t="s">
        <v>84</v>
      </c>
      <c r="AY111" s="18" t="s">
        <v>159</v>
      </c>
      <c r="BE111" s="192">
        <f>IF(N111="základní",J111,0)</f>
        <v>0</v>
      </c>
      <c r="BF111" s="192">
        <f>IF(N111="snížená",J111,0)</f>
        <v>0</v>
      </c>
      <c r="BG111" s="192">
        <f>IF(N111="zákl. přenesená",J111,0)</f>
        <v>0</v>
      </c>
      <c r="BH111" s="192">
        <f>IF(N111="sníž. přenesená",J111,0)</f>
        <v>0</v>
      </c>
      <c r="BI111" s="192">
        <f>IF(N111="nulová",J111,0)</f>
        <v>0</v>
      </c>
      <c r="BJ111" s="18" t="s">
        <v>82</v>
      </c>
      <c r="BK111" s="192">
        <f>ROUND(I111*H111,2)</f>
        <v>0</v>
      </c>
      <c r="BL111" s="18" t="s">
        <v>275</v>
      </c>
      <c r="BM111" s="191" t="s">
        <v>768</v>
      </c>
    </row>
    <row r="112" spans="1:65" s="2" customFormat="1" ht="11.25">
      <c r="A112" s="35"/>
      <c r="B112" s="36"/>
      <c r="C112" s="37"/>
      <c r="D112" s="193" t="s">
        <v>168</v>
      </c>
      <c r="E112" s="37"/>
      <c r="F112" s="194" t="s">
        <v>769</v>
      </c>
      <c r="G112" s="37"/>
      <c r="H112" s="37"/>
      <c r="I112" s="195"/>
      <c r="J112" s="37"/>
      <c r="K112" s="37"/>
      <c r="L112" s="40"/>
      <c r="M112" s="196"/>
      <c r="N112" s="197"/>
      <c r="O112" s="65"/>
      <c r="P112" s="65"/>
      <c r="Q112" s="65"/>
      <c r="R112" s="65"/>
      <c r="S112" s="65"/>
      <c r="T112" s="66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  <c r="AT112" s="18" t="s">
        <v>168</v>
      </c>
      <c r="AU112" s="18" t="s">
        <v>84</v>
      </c>
    </row>
    <row r="113" spans="1:65" s="2" customFormat="1" ht="16.5" customHeight="1">
      <c r="A113" s="35"/>
      <c r="B113" s="36"/>
      <c r="C113" s="180" t="s">
        <v>202</v>
      </c>
      <c r="D113" s="180" t="s">
        <v>161</v>
      </c>
      <c r="E113" s="181" t="s">
        <v>770</v>
      </c>
      <c r="F113" s="182" t="s">
        <v>771</v>
      </c>
      <c r="G113" s="183" t="s">
        <v>198</v>
      </c>
      <c r="H113" s="184">
        <v>8</v>
      </c>
      <c r="I113" s="185"/>
      <c r="J113" s="186">
        <f>ROUND(I113*H113,2)</f>
        <v>0</v>
      </c>
      <c r="K113" s="182" t="s">
        <v>165</v>
      </c>
      <c r="L113" s="40"/>
      <c r="M113" s="187" t="s">
        <v>19</v>
      </c>
      <c r="N113" s="188" t="s">
        <v>46</v>
      </c>
      <c r="O113" s="65"/>
      <c r="P113" s="189">
        <f>O113*H113</f>
        <v>0</v>
      </c>
      <c r="Q113" s="189">
        <v>4.0999999999999999E-4</v>
      </c>
      <c r="R113" s="189">
        <f>Q113*H113</f>
        <v>3.2799999999999999E-3</v>
      </c>
      <c r="S113" s="189">
        <v>0</v>
      </c>
      <c r="T113" s="190">
        <f>S113*H113</f>
        <v>0</v>
      </c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  <c r="AR113" s="191" t="s">
        <v>275</v>
      </c>
      <c r="AT113" s="191" t="s">
        <v>161</v>
      </c>
      <c r="AU113" s="191" t="s">
        <v>84</v>
      </c>
      <c r="AY113" s="18" t="s">
        <v>159</v>
      </c>
      <c r="BE113" s="192">
        <f>IF(N113="základní",J113,0)</f>
        <v>0</v>
      </c>
      <c r="BF113" s="192">
        <f>IF(N113="snížená",J113,0)</f>
        <v>0</v>
      </c>
      <c r="BG113" s="192">
        <f>IF(N113="zákl. přenesená",J113,0)</f>
        <v>0</v>
      </c>
      <c r="BH113" s="192">
        <f>IF(N113="sníž. přenesená",J113,0)</f>
        <v>0</v>
      </c>
      <c r="BI113" s="192">
        <f>IF(N113="nulová",J113,0)</f>
        <v>0</v>
      </c>
      <c r="BJ113" s="18" t="s">
        <v>82</v>
      </c>
      <c r="BK113" s="192">
        <f>ROUND(I113*H113,2)</f>
        <v>0</v>
      </c>
      <c r="BL113" s="18" t="s">
        <v>275</v>
      </c>
      <c r="BM113" s="191" t="s">
        <v>772</v>
      </c>
    </row>
    <row r="114" spans="1:65" s="2" customFormat="1" ht="11.25">
      <c r="A114" s="35"/>
      <c r="B114" s="36"/>
      <c r="C114" s="37"/>
      <c r="D114" s="193" t="s">
        <v>168</v>
      </c>
      <c r="E114" s="37"/>
      <c r="F114" s="194" t="s">
        <v>773</v>
      </c>
      <c r="G114" s="37"/>
      <c r="H114" s="37"/>
      <c r="I114" s="195"/>
      <c r="J114" s="37"/>
      <c r="K114" s="37"/>
      <c r="L114" s="40"/>
      <c r="M114" s="196"/>
      <c r="N114" s="197"/>
      <c r="O114" s="65"/>
      <c r="P114" s="65"/>
      <c r="Q114" s="65"/>
      <c r="R114" s="65"/>
      <c r="S114" s="65"/>
      <c r="T114" s="66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  <c r="AT114" s="18" t="s">
        <v>168</v>
      </c>
      <c r="AU114" s="18" t="s">
        <v>84</v>
      </c>
    </row>
    <row r="115" spans="1:65" s="2" customFormat="1" ht="16.5" customHeight="1">
      <c r="A115" s="35"/>
      <c r="B115" s="36"/>
      <c r="C115" s="180" t="s">
        <v>211</v>
      </c>
      <c r="D115" s="180" t="s">
        <v>161</v>
      </c>
      <c r="E115" s="181" t="s">
        <v>774</v>
      </c>
      <c r="F115" s="182" t="s">
        <v>775</v>
      </c>
      <c r="G115" s="183" t="s">
        <v>198</v>
      </c>
      <c r="H115" s="184">
        <v>3</v>
      </c>
      <c r="I115" s="185"/>
      <c r="J115" s="186">
        <f>ROUND(I115*H115,2)</f>
        <v>0</v>
      </c>
      <c r="K115" s="182" t="s">
        <v>165</v>
      </c>
      <c r="L115" s="40"/>
      <c r="M115" s="187" t="s">
        <v>19</v>
      </c>
      <c r="N115" s="188" t="s">
        <v>46</v>
      </c>
      <c r="O115" s="65"/>
      <c r="P115" s="189">
        <f>O115*H115</f>
        <v>0</v>
      </c>
      <c r="Q115" s="189">
        <v>4.8000000000000001E-4</v>
      </c>
      <c r="R115" s="189">
        <f>Q115*H115</f>
        <v>1.4400000000000001E-3</v>
      </c>
      <c r="S115" s="189">
        <v>0</v>
      </c>
      <c r="T115" s="190">
        <f>S115*H115</f>
        <v>0</v>
      </c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  <c r="AR115" s="191" t="s">
        <v>275</v>
      </c>
      <c r="AT115" s="191" t="s">
        <v>161</v>
      </c>
      <c r="AU115" s="191" t="s">
        <v>84</v>
      </c>
      <c r="AY115" s="18" t="s">
        <v>159</v>
      </c>
      <c r="BE115" s="192">
        <f>IF(N115="základní",J115,0)</f>
        <v>0</v>
      </c>
      <c r="BF115" s="192">
        <f>IF(N115="snížená",J115,0)</f>
        <v>0</v>
      </c>
      <c r="BG115" s="192">
        <f>IF(N115="zákl. přenesená",J115,0)</f>
        <v>0</v>
      </c>
      <c r="BH115" s="192">
        <f>IF(N115="sníž. přenesená",J115,0)</f>
        <v>0</v>
      </c>
      <c r="BI115" s="192">
        <f>IF(N115="nulová",J115,0)</f>
        <v>0</v>
      </c>
      <c r="BJ115" s="18" t="s">
        <v>82</v>
      </c>
      <c r="BK115" s="192">
        <f>ROUND(I115*H115,2)</f>
        <v>0</v>
      </c>
      <c r="BL115" s="18" t="s">
        <v>275</v>
      </c>
      <c r="BM115" s="191" t="s">
        <v>776</v>
      </c>
    </row>
    <row r="116" spans="1:65" s="2" customFormat="1" ht="11.25">
      <c r="A116" s="35"/>
      <c r="B116" s="36"/>
      <c r="C116" s="37"/>
      <c r="D116" s="193" t="s">
        <v>168</v>
      </c>
      <c r="E116" s="37"/>
      <c r="F116" s="194" t="s">
        <v>777</v>
      </c>
      <c r="G116" s="37"/>
      <c r="H116" s="37"/>
      <c r="I116" s="195"/>
      <c r="J116" s="37"/>
      <c r="K116" s="37"/>
      <c r="L116" s="40"/>
      <c r="M116" s="196"/>
      <c r="N116" s="197"/>
      <c r="O116" s="65"/>
      <c r="P116" s="65"/>
      <c r="Q116" s="65"/>
      <c r="R116" s="65"/>
      <c r="S116" s="65"/>
      <c r="T116" s="66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  <c r="AT116" s="18" t="s">
        <v>168</v>
      </c>
      <c r="AU116" s="18" t="s">
        <v>84</v>
      </c>
    </row>
    <row r="117" spans="1:65" s="2" customFormat="1" ht="16.5" customHeight="1">
      <c r="A117" s="35"/>
      <c r="B117" s="36"/>
      <c r="C117" s="180" t="s">
        <v>217</v>
      </c>
      <c r="D117" s="180" t="s">
        <v>161</v>
      </c>
      <c r="E117" s="181" t="s">
        <v>778</v>
      </c>
      <c r="F117" s="182" t="s">
        <v>779</v>
      </c>
      <c r="G117" s="183" t="s">
        <v>198</v>
      </c>
      <c r="H117" s="184">
        <v>2</v>
      </c>
      <c r="I117" s="185"/>
      <c r="J117" s="186">
        <f>ROUND(I117*H117,2)</f>
        <v>0</v>
      </c>
      <c r="K117" s="182" t="s">
        <v>165</v>
      </c>
      <c r="L117" s="40"/>
      <c r="M117" s="187" t="s">
        <v>19</v>
      </c>
      <c r="N117" s="188" t="s">
        <v>46</v>
      </c>
      <c r="O117" s="65"/>
      <c r="P117" s="189">
        <f>O117*H117</f>
        <v>0</v>
      </c>
      <c r="Q117" s="189">
        <v>7.1000000000000002E-4</v>
      </c>
      <c r="R117" s="189">
        <f>Q117*H117</f>
        <v>1.42E-3</v>
      </c>
      <c r="S117" s="189">
        <v>0</v>
      </c>
      <c r="T117" s="190">
        <f>S117*H117</f>
        <v>0</v>
      </c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  <c r="AR117" s="191" t="s">
        <v>275</v>
      </c>
      <c r="AT117" s="191" t="s">
        <v>161</v>
      </c>
      <c r="AU117" s="191" t="s">
        <v>84</v>
      </c>
      <c r="AY117" s="18" t="s">
        <v>159</v>
      </c>
      <c r="BE117" s="192">
        <f>IF(N117="základní",J117,0)</f>
        <v>0</v>
      </c>
      <c r="BF117" s="192">
        <f>IF(N117="snížená",J117,0)</f>
        <v>0</v>
      </c>
      <c r="BG117" s="192">
        <f>IF(N117="zákl. přenesená",J117,0)</f>
        <v>0</v>
      </c>
      <c r="BH117" s="192">
        <f>IF(N117="sníž. přenesená",J117,0)</f>
        <v>0</v>
      </c>
      <c r="BI117" s="192">
        <f>IF(N117="nulová",J117,0)</f>
        <v>0</v>
      </c>
      <c r="BJ117" s="18" t="s">
        <v>82</v>
      </c>
      <c r="BK117" s="192">
        <f>ROUND(I117*H117,2)</f>
        <v>0</v>
      </c>
      <c r="BL117" s="18" t="s">
        <v>275</v>
      </c>
      <c r="BM117" s="191" t="s">
        <v>780</v>
      </c>
    </row>
    <row r="118" spans="1:65" s="2" customFormat="1" ht="11.25">
      <c r="A118" s="35"/>
      <c r="B118" s="36"/>
      <c r="C118" s="37"/>
      <c r="D118" s="193" t="s">
        <v>168</v>
      </c>
      <c r="E118" s="37"/>
      <c r="F118" s="194" t="s">
        <v>781</v>
      </c>
      <c r="G118" s="37"/>
      <c r="H118" s="37"/>
      <c r="I118" s="195"/>
      <c r="J118" s="37"/>
      <c r="K118" s="37"/>
      <c r="L118" s="40"/>
      <c r="M118" s="196"/>
      <c r="N118" s="197"/>
      <c r="O118" s="65"/>
      <c r="P118" s="65"/>
      <c r="Q118" s="65"/>
      <c r="R118" s="65"/>
      <c r="S118" s="65"/>
      <c r="T118" s="66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  <c r="AT118" s="18" t="s">
        <v>168</v>
      </c>
      <c r="AU118" s="18" t="s">
        <v>84</v>
      </c>
    </row>
    <row r="119" spans="1:65" s="2" customFormat="1" ht="16.5" customHeight="1">
      <c r="A119" s="35"/>
      <c r="B119" s="36"/>
      <c r="C119" s="180" t="s">
        <v>225</v>
      </c>
      <c r="D119" s="180" t="s">
        <v>161</v>
      </c>
      <c r="E119" s="181" t="s">
        <v>782</v>
      </c>
      <c r="F119" s="182" t="s">
        <v>783</v>
      </c>
      <c r="G119" s="183" t="s">
        <v>198</v>
      </c>
      <c r="H119" s="184">
        <v>2</v>
      </c>
      <c r="I119" s="185"/>
      <c r="J119" s="186">
        <f>ROUND(I119*H119,2)</f>
        <v>0</v>
      </c>
      <c r="K119" s="182" t="s">
        <v>165</v>
      </c>
      <c r="L119" s="40"/>
      <c r="M119" s="187" t="s">
        <v>19</v>
      </c>
      <c r="N119" s="188" t="s">
        <v>46</v>
      </c>
      <c r="O119" s="65"/>
      <c r="P119" s="189">
        <f>O119*H119</f>
        <v>0</v>
      </c>
      <c r="Q119" s="189">
        <v>2.2399999999999998E-3</v>
      </c>
      <c r="R119" s="189">
        <f>Q119*H119</f>
        <v>4.4799999999999996E-3</v>
      </c>
      <c r="S119" s="189">
        <v>0</v>
      </c>
      <c r="T119" s="190">
        <f>S119*H119</f>
        <v>0</v>
      </c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R119" s="191" t="s">
        <v>275</v>
      </c>
      <c r="AT119" s="191" t="s">
        <v>161</v>
      </c>
      <c r="AU119" s="191" t="s">
        <v>84</v>
      </c>
      <c r="AY119" s="18" t="s">
        <v>159</v>
      </c>
      <c r="BE119" s="192">
        <f>IF(N119="základní",J119,0)</f>
        <v>0</v>
      </c>
      <c r="BF119" s="192">
        <f>IF(N119="snížená",J119,0)</f>
        <v>0</v>
      </c>
      <c r="BG119" s="192">
        <f>IF(N119="zákl. přenesená",J119,0)</f>
        <v>0</v>
      </c>
      <c r="BH119" s="192">
        <f>IF(N119="sníž. přenesená",J119,0)</f>
        <v>0</v>
      </c>
      <c r="BI119" s="192">
        <f>IF(N119="nulová",J119,0)</f>
        <v>0</v>
      </c>
      <c r="BJ119" s="18" t="s">
        <v>82</v>
      </c>
      <c r="BK119" s="192">
        <f>ROUND(I119*H119,2)</f>
        <v>0</v>
      </c>
      <c r="BL119" s="18" t="s">
        <v>275</v>
      </c>
      <c r="BM119" s="191" t="s">
        <v>784</v>
      </c>
    </row>
    <row r="120" spans="1:65" s="2" customFormat="1" ht="11.25">
      <c r="A120" s="35"/>
      <c r="B120" s="36"/>
      <c r="C120" s="37"/>
      <c r="D120" s="193" t="s">
        <v>168</v>
      </c>
      <c r="E120" s="37"/>
      <c r="F120" s="194" t="s">
        <v>785</v>
      </c>
      <c r="G120" s="37"/>
      <c r="H120" s="37"/>
      <c r="I120" s="195"/>
      <c r="J120" s="37"/>
      <c r="K120" s="37"/>
      <c r="L120" s="40"/>
      <c r="M120" s="196"/>
      <c r="N120" s="197"/>
      <c r="O120" s="65"/>
      <c r="P120" s="65"/>
      <c r="Q120" s="65"/>
      <c r="R120" s="65"/>
      <c r="S120" s="65"/>
      <c r="T120" s="66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T120" s="18" t="s">
        <v>168</v>
      </c>
      <c r="AU120" s="18" t="s">
        <v>84</v>
      </c>
    </row>
    <row r="121" spans="1:65" s="2" customFormat="1" ht="16.5" customHeight="1">
      <c r="A121" s="35"/>
      <c r="B121" s="36"/>
      <c r="C121" s="180" t="s">
        <v>252</v>
      </c>
      <c r="D121" s="180" t="s">
        <v>161</v>
      </c>
      <c r="E121" s="181" t="s">
        <v>786</v>
      </c>
      <c r="F121" s="182" t="s">
        <v>787</v>
      </c>
      <c r="G121" s="183" t="s">
        <v>255</v>
      </c>
      <c r="H121" s="184">
        <v>3</v>
      </c>
      <c r="I121" s="185"/>
      <c r="J121" s="186">
        <f>ROUND(I121*H121,2)</f>
        <v>0</v>
      </c>
      <c r="K121" s="182" t="s">
        <v>165</v>
      </c>
      <c r="L121" s="40"/>
      <c r="M121" s="187" t="s">
        <v>19</v>
      </c>
      <c r="N121" s="188" t="s">
        <v>46</v>
      </c>
      <c r="O121" s="65"/>
      <c r="P121" s="189">
        <f>O121*H121</f>
        <v>0</v>
      </c>
      <c r="Q121" s="189">
        <v>0</v>
      </c>
      <c r="R121" s="189">
        <f>Q121*H121</f>
        <v>0</v>
      </c>
      <c r="S121" s="189">
        <v>0</v>
      </c>
      <c r="T121" s="190">
        <f>S121*H121</f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R121" s="191" t="s">
        <v>275</v>
      </c>
      <c r="AT121" s="191" t="s">
        <v>161</v>
      </c>
      <c r="AU121" s="191" t="s">
        <v>84</v>
      </c>
      <c r="AY121" s="18" t="s">
        <v>159</v>
      </c>
      <c r="BE121" s="192">
        <f>IF(N121="základní",J121,0)</f>
        <v>0</v>
      </c>
      <c r="BF121" s="192">
        <f>IF(N121="snížená",J121,0)</f>
        <v>0</v>
      </c>
      <c r="BG121" s="192">
        <f>IF(N121="zákl. přenesená",J121,0)</f>
        <v>0</v>
      </c>
      <c r="BH121" s="192">
        <f>IF(N121="sníž. přenesená",J121,0)</f>
        <v>0</v>
      </c>
      <c r="BI121" s="192">
        <f>IF(N121="nulová",J121,0)</f>
        <v>0</v>
      </c>
      <c r="BJ121" s="18" t="s">
        <v>82</v>
      </c>
      <c r="BK121" s="192">
        <f>ROUND(I121*H121,2)</f>
        <v>0</v>
      </c>
      <c r="BL121" s="18" t="s">
        <v>275</v>
      </c>
      <c r="BM121" s="191" t="s">
        <v>788</v>
      </c>
    </row>
    <row r="122" spans="1:65" s="2" customFormat="1" ht="11.25">
      <c r="A122" s="35"/>
      <c r="B122" s="36"/>
      <c r="C122" s="37"/>
      <c r="D122" s="193" t="s">
        <v>168</v>
      </c>
      <c r="E122" s="37"/>
      <c r="F122" s="194" t="s">
        <v>789</v>
      </c>
      <c r="G122" s="37"/>
      <c r="H122" s="37"/>
      <c r="I122" s="195"/>
      <c r="J122" s="37"/>
      <c r="K122" s="37"/>
      <c r="L122" s="40"/>
      <c r="M122" s="196"/>
      <c r="N122" s="197"/>
      <c r="O122" s="65"/>
      <c r="P122" s="65"/>
      <c r="Q122" s="65"/>
      <c r="R122" s="65"/>
      <c r="S122" s="65"/>
      <c r="T122" s="66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T122" s="18" t="s">
        <v>168</v>
      </c>
      <c r="AU122" s="18" t="s">
        <v>84</v>
      </c>
    </row>
    <row r="123" spans="1:65" s="2" customFormat="1" ht="16.5" customHeight="1">
      <c r="A123" s="35"/>
      <c r="B123" s="36"/>
      <c r="C123" s="180" t="s">
        <v>258</v>
      </c>
      <c r="D123" s="180" t="s">
        <v>161</v>
      </c>
      <c r="E123" s="181" t="s">
        <v>790</v>
      </c>
      <c r="F123" s="182" t="s">
        <v>791</v>
      </c>
      <c r="G123" s="183" t="s">
        <v>255</v>
      </c>
      <c r="H123" s="184">
        <v>2</v>
      </c>
      <c r="I123" s="185"/>
      <c r="J123" s="186">
        <f>ROUND(I123*H123,2)</f>
        <v>0</v>
      </c>
      <c r="K123" s="182" t="s">
        <v>165</v>
      </c>
      <c r="L123" s="40"/>
      <c r="M123" s="187" t="s">
        <v>19</v>
      </c>
      <c r="N123" s="188" t="s">
        <v>46</v>
      </c>
      <c r="O123" s="65"/>
      <c r="P123" s="189">
        <f>O123*H123</f>
        <v>0</v>
      </c>
      <c r="Q123" s="189">
        <v>0</v>
      </c>
      <c r="R123" s="189">
        <f>Q123*H123</f>
        <v>0</v>
      </c>
      <c r="S123" s="189">
        <v>0</v>
      </c>
      <c r="T123" s="190">
        <f>S123*H123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191" t="s">
        <v>275</v>
      </c>
      <c r="AT123" s="191" t="s">
        <v>161</v>
      </c>
      <c r="AU123" s="191" t="s">
        <v>84</v>
      </c>
      <c r="AY123" s="18" t="s">
        <v>159</v>
      </c>
      <c r="BE123" s="192">
        <f>IF(N123="základní",J123,0)</f>
        <v>0</v>
      </c>
      <c r="BF123" s="192">
        <f>IF(N123="snížená",J123,0)</f>
        <v>0</v>
      </c>
      <c r="BG123" s="192">
        <f>IF(N123="zákl. přenesená",J123,0)</f>
        <v>0</v>
      </c>
      <c r="BH123" s="192">
        <f>IF(N123="sníž. přenesená",J123,0)</f>
        <v>0</v>
      </c>
      <c r="BI123" s="192">
        <f>IF(N123="nulová",J123,0)</f>
        <v>0</v>
      </c>
      <c r="BJ123" s="18" t="s">
        <v>82</v>
      </c>
      <c r="BK123" s="192">
        <f>ROUND(I123*H123,2)</f>
        <v>0</v>
      </c>
      <c r="BL123" s="18" t="s">
        <v>275</v>
      </c>
      <c r="BM123" s="191" t="s">
        <v>792</v>
      </c>
    </row>
    <row r="124" spans="1:65" s="2" customFormat="1" ht="11.25">
      <c r="A124" s="35"/>
      <c r="B124" s="36"/>
      <c r="C124" s="37"/>
      <c r="D124" s="193" t="s">
        <v>168</v>
      </c>
      <c r="E124" s="37"/>
      <c r="F124" s="194" t="s">
        <v>793</v>
      </c>
      <c r="G124" s="37"/>
      <c r="H124" s="37"/>
      <c r="I124" s="195"/>
      <c r="J124" s="37"/>
      <c r="K124" s="37"/>
      <c r="L124" s="40"/>
      <c r="M124" s="196"/>
      <c r="N124" s="197"/>
      <c r="O124" s="65"/>
      <c r="P124" s="65"/>
      <c r="Q124" s="65"/>
      <c r="R124" s="65"/>
      <c r="S124" s="65"/>
      <c r="T124" s="66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T124" s="18" t="s">
        <v>168</v>
      </c>
      <c r="AU124" s="18" t="s">
        <v>84</v>
      </c>
    </row>
    <row r="125" spans="1:65" s="2" customFormat="1" ht="16.5" customHeight="1">
      <c r="A125" s="35"/>
      <c r="B125" s="36"/>
      <c r="C125" s="180" t="s">
        <v>263</v>
      </c>
      <c r="D125" s="180" t="s">
        <v>161</v>
      </c>
      <c r="E125" s="181" t="s">
        <v>794</v>
      </c>
      <c r="F125" s="182" t="s">
        <v>795</v>
      </c>
      <c r="G125" s="183" t="s">
        <v>255</v>
      </c>
      <c r="H125" s="184">
        <v>1</v>
      </c>
      <c r="I125" s="185"/>
      <c r="J125" s="186">
        <f>ROUND(I125*H125,2)</f>
        <v>0</v>
      </c>
      <c r="K125" s="182" t="s">
        <v>165</v>
      </c>
      <c r="L125" s="40"/>
      <c r="M125" s="187" t="s">
        <v>19</v>
      </c>
      <c r="N125" s="188" t="s">
        <v>46</v>
      </c>
      <c r="O125" s="65"/>
      <c r="P125" s="189">
        <f>O125*H125</f>
        <v>0</v>
      </c>
      <c r="Q125" s="189">
        <v>0</v>
      </c>
      <c r="R125" s="189">
        <f>Q125*H125</f>
        <v>0</v>
      </c>
      <c r="S125" s="189">
        <v>0</v>
      </c>
      <c r="T125" s="190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191" t="s">
        <v>275</v>
      </c>
      <c r="AT125" s="191" t="s">
        <v>161</v>
      </c>
      <c r="AU125" s="191" t="s">
        <v>84</v>
      </c>
      <c r="AY125" s="18" t="s">
        <v>159</v>
      </c>
      <c r="BE125" s="192">
        <f>IF(N125="základní",J125,0)</f>
        <v>0</v>
      </c>
      <c r="BF125" s="192">
        <f>IF(N125="snížená",J125,0)</f>
        <v>0</v>
      </c>
      <c r="BG125" s="192">
        <f>IF(N125="zákl. přenesená",J125,0)</f>
        <v>0</v>
      </c>
      <c r="BH125" s="192">
        <f>IF(N125="sníž. přenesená",J125,0)</f>
        <v>0</v>
      </c>
      <c r="BI125" s="192">
        <f>IF(N125="nulová",J125,0)</f>
        <v>0</v>
      </c>
      <c r="BJ125" s="18" t="s">
        <v>82</v>
      </c>
      <c r="BK125" s="192">
        <f>ROUND(I125*H125,2)</f>
        <v>0</v>
      </c>
      <c r="BL125" s="18" t="s">
        <v>275</v>
      </c>
      <c r="BM125" s="191" t="s">
        <v>796</v>
      </c>
    </row>
    <row r="126" spans="1:65" s="2" customFormat="1" ht="11.25">
      <c r="A126" s="35"/>
      <c r="B126" s="36"/>
      <c r="C126" s="37"/>
      <c r="D126" s="193" t="s">
        <v>168</v>
      </c>
      <c r="E126" s="37"/>
      <c r="F126" s="194" t="s">
        <v>797</v>
      </c>
      <c r="G126" s="37"/>
      <c r="H126" s="37"/>
      <c r="I126" s="195"/>
      <c r="J126" s="37"/>
      <c r="K126" s="37"/>
      <c r="L126" s="40"/>
      <c r="M126" s="196"/>
      <c r="N126" s="197"/>
      <c r="O126" s="65"/>
      <c r="P126" s="65"/>
      <c r="Q126" s="65"/>
      <c r="R126" s="65"/>
      <c r="S126" s="65"/>
      <c r="T126" s="66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T126" s="18" t="s">
        <v>168</v>
      </c>
      <c r="AU126" s="18" t="s">
        <v>84</v>
      </c>
    </row>
    <row r="127" spans="1:65" s="2" customFormat="1" ht="16.5" customHeight="1">
      <c r="A127" s="35"/>
      <c r="B127" s="36"/>
      <c r="C127" s="231" t="s">
        <v>267</v>
      </c>
      <c r="D127" s="231" t="s">
        <v>259</v>
      </c>
      <c r="E127" s="232" t="s">
        <v>798</v>
      </c>
      <c r="F127" s="233" t="s">
        <v>799</v>
      </c>
      <c r="G127" s="234" t="s">
        <v>255</v>
      </c>
      <c r="H127" s="235">
        <v>1</v>
      </c>
      <c r="I127" s="236"/>
      <c r="J127" s="237">
        <f t="shared" ref="J127:J133" si="0">ROUND(I127*H127,2)</f>
        <v>0</v>
      </c>
      <c r="K127" s="233" t="s">
        <v>165</v>
      </c>
      <c r="L127" s="238"/>
      <c r="M127" s="239" t="s">
        <v>19</v>
      </c>
      <c r="N127" s="240" t="s">
        <v>46</v>
      </c>
      <c r="O127" s="65"/>
      <c r="P127" s="189">
        <f t="shared" ref="P127:P133" si="1">O127*H127</f>
        <v>0</v>
      </c>
      <c r="Q127" s="189">
        <v>5.2999999999999998E-4</v>
      </c>
      <c r="R127" s="189">
        <f t="shared" ref="R127:R133" si="2">Q127*H127</f>
        <v>5.2999999999999998E-4</v>
      </c>
      <c r="S127" s="189">
        <v>0</v>
      </c>
      <c r="T127" s="190">
        <f t="shared" ref="T127:T133" si="3"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191" t="s">
        <v>388</v>
      </c>
      <c r="AT127" s="191" t="s">
        <v>259</v>
      </c>
      <c r="AU127" s="191" t="s">
        <v>84</v>
      </c>
      <c r="AY127" s="18" t="s">
        <v>159</v>
      </c>
      <c r="BE127" s="192">
        <f t="shared" ref="BE127:BE133" si="4">IF(N127="základní",J127,0)</f>
        <v>0</v>
      </c>
      <c r="BF127" s="192">
        <f t="shared" ref="BF127:BF133" si="5">IF(N127="snížená",J127,0)</f>
        <v>0</v>
      </c>
      <c r="BG127" s="192">
        <f t="shared" ref="BG127:BG133" si="6">IF(N127="zákl. přenesená",J127,0)</f>
        <v>0</v>
      </c>
      <c r="BH127" s="192">
        <f t="shared" ref="BH127:BH133" si="7">IF(N127="sníž. přenesená",J127,0)</f>
        <v>0</v>
      </c>
      <c r="BI127" s="192">
        <f t="shared" ref="BI127:BI133" si="8">IF(N127="nulová",J127,0)</f>
        <v>0</v>
      </c>
      <c r="BJ127" s="18" t="s">
        <v>82</v>
      </c>
      <c r="BK127" s="192">
        <f t="shared" ref="BK127:BK133" si="9">ROUND(I127*H127,2)</f>
        <v>0</v>
      </c>
      <c r="BL127" s="18" t="s">
        <v>275</v>
      </c>
      <c r="BM127" s="191" t="s">
        <v>800</v>
      </c>
    </row>
    <row r="128" spans="1:65" s="2" customFormat="1" ht="16.5" customHeight="1">
      <c r="A128" s="35"/>
      <c r="B128" s="36"/>
      <c r="C128" s="231" t="s">
        <v>8</v>
      </c>
      <c r="D128" s="231" t="s">
        <v>259</v>
      </c>
      <c r="E128" s="232" t="s">
        <v>801</v>
      </c>
      <c r="F128" s="233" t="s">
        <v>802</v>
      </c>
      <c r="G128" s="234" t="s">
        <v>255</v>
      </c>
      <c r="H128" s="235">
        <v>1</v>
      </c>
      <c r="I128" s="236"/>
      <c r="J128" s="237">
        <f t="shared" si="0"/>
        <v>0</v>
      </c>
      <c r="K128" s="233" t="s">
        <v>165</v>
      </c>
      <c r="L128" s="238"/>
      <c r="M128" s="239" t="s">
        <v>19</v>
      </c>
      <c r="N128" s="240" t="s">
        <v>46</v>
      </c>
      <c r="O128" s="65"/>
      <c r="P128" s="189">
        <f t="shared" si="1"/>
        <v>0</v>
      </c>
      <c r="Q128" s="189">
        <v>6.0000000000000002E-5</v>
      </c>
      <c r="R128" s="189">
        <f t="shared" si="2"/>
        <v>6.0000000000000002E-5</v>
      </c>
      <c r="S128" s="189">
        <v>0</v>
      </c>
      <c r="T128" s="190">
        <f t="shared" si="3"/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191" t="s">
        <v>388</v>
      </c>
      <c r="AT128" s="191" t="s">
        <v>259</v>
      </c>
      <c r="AU128" s="191" t="s">
        <v>84</v>
      </c>
      <c r="AY128" s="18" t="s">
        <v>159</v>
      </c>
      <c r="BE128" s="192">
        <f t="shared" si="4"/>
        <v>0</v>
      </c>
      <c r="BF128" s="192">
        <f t="shared" si="5"/>
        <v>0</v>
      </c>
      <c r="BG128" s="192">
        <f t="shared" si="6"/>
        <v>0</v>
      </c>
      <c r="BH128" s="192">
        <f t="shared" si="7"/>
        <v>0</v>
      </c>
      <c r="BI128" s="192">
        <f t="shared" si="8"/>
        <v>0</v>
      </c>
      <c r="BJ128" s="18" t="s">
        <v>82</v>
      </c>
      <c r="BK128" s="192">
        <f t="shared" si="9"/>
        <v>0</v>
      </c>
      <c r="BL128" s="18" t="s">
        <v>275</v>
      </c>
      <c r="BM128" s="191" t="s">
        <v>803</v>
      </c>
    </row>
    <row r="129" spans="1:65" s="2" customFormat="1" ht="16.5" customHeight="1">
      <c r="A129" s="35"/>
      <c r="B129" s="36"/>
      <c r="C129" s="231" t="s">
        <v>275</v>
      </c>
      <c r="D129" s="231" t="s">
        <v>259</v>
      </c>
      <c r="E129" s="232" t="s">
        <v>804</v>
      </c>
      <c r="F129" s="233" t="s">
        <v>805</v>
      </c>
      <c r="G129" s="234" t="s">
        <v>255</v>
      </c>
      <c r="H129" s="235">
        <v>1</v>
      </c>
      <c r="I129" s="236"/>
      <c r="J129" s="237">
        <f t="shared" si="0"/>
        <v>0</v>
      </c>
      <c r="K129" s="233" t="s">
        <v>165</v>
      </c>
      <c r="L129" s="238"/>
      <c r="M129" s="239" t="s">
        <v>19</v>
      </c>
      <c r="N129" s="240" t="s">
        <v>46</v>
      </c>
      <c r="O129" s="65"/>
      <c r="P129" s="189">
        <f t="shared" si="1"/>
        <v>0</v>
      </c>
      <c r="Q129" s="189">
        <v>6.0000000000000002E-5</v>
      </c>
      <c r="R129" s="189">
        <f t="shared" si="2"/>
        <v>6.0000000000000002E-5</v>
      </c>
      <c r="S129" s="189">
        <v>0</v>
      </c>
      <c r="T129" s="190">
        <f t="shared" si="3"/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191" t="s">
        <v>388</v>
      </c>
      <c r="AT129" s="191" t="s">
        <v>259</v>
      </c>
      <c r="AU129" s="191" t="s">
        <v>84</v>
      </c>
      <c r="AY129" s="18" t="s">
        <v>159</v>
      </c>
      <c r="BE129" s="192">
        <f t="shared" si="4"/>
        <v>0</v>
      </c>
      <c r="BF129" s="192">
        <f t="shared" si="5"/>
        <v>0</v>
      </c>
      <c r="BG129" s="192">
        <f t="shared" si="6"/>
        <v>0</v>
      </c>
      <c r="BH129" s="192">
        <f t="shared" si="7"/>
        <v>0</v>
      </c>
      <c r="BI129" s="192">
        <f t="shared" si="8"/>
        <v>0</v>
      </c>
      <c r="BJ129" s="18" t="s">
        <v>82</v>
      </c>
      <c r="BK129" s="192">
        <f t="shared" si="9"/>
        <v>0</v>
      </c>
      <c r="BL129" s="18" t="s">
        <v>275</v>
      </c>
      <c r="BM129" s="191" t="s">
        <v>806</v>
      </c>
    </row>
    <row r="130" spans="1:65" s="2" customFormat="1" ht="16.5" customHeight="1">
      <c r="A130" s="35"/>
      <c r="B130" s="36"/>
      <c r="C130" s="231" t="s">
        <v>280</v>
      </c>
      <c r="D130" s="231" t="s">
        <v>259</v>
      </c>
      <c r="E130" s="232" t="s">
        <v>807</v>
      </c>
      <c r="F130" s="233" t="s">
        <v>808</v>
      </c>
      <c r="G130" s="234" t="s">
        <v>255</v>
      </c>
      <c r="H130" s="235">
        <v>1</v>
      </c>
      <c r="I130" s="236"/>
      <c r="J130" s="237">
        <f t="shared" si="0"/>
        <v>0</v>
      </c>
      <c r="K130" s="233" t="s">
        <v>165</v>
      </c>
      <c r="L130" s="238"/>
      <c r="M130" s="239" t="s">
        <v>19</v>
      </c>
      <c r="N130" s="240" t="s">
        <v>46</v>
      </c>
      <c r="O130" s="65"/>
      <c r="P130" s="189">
        <f t="shared" si="1"/>
        <v>0</v>
      </c>
      <c r="Q130" s="189">
        <v>1E-4</v>
      </c>
      <c r="R130" s="189">
        <f t="shared" si="2"/>
        <v>1E-4</v>
      </c>
      <c r="S130" s="189">
        <v>0</v>
      </c>
      <c r="T130" s="190">
        <f t="shared" si="3"/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191" t="s">
        <v>388</v>
      </c>
      <c r="AT130" s="191" t="s">
        <v>259</v>
      </c>
      <c r="AU130" s="191" t="s">
        <v>84</v>
      </c>
      <c r="AY130" s="18" t="s">
        <v>159</v>
      </c>
      <c r="BE130" s="192">
        <f t="shared" si="4"/>
        <v>0</v>
      </c>
      <c r="BF130" s="192">
        <f t="shared" si="5"/>
        <v>0</v>
      </c>
      <c r="BG130" s="192">
        <f t="shared" si="6"/>
        <v>0</v>
      </c>
      <c r="BH130" s="192">
        <f t="shared" si="7"/>
        <v>0</v>
      </c>
      <c r="BI130" s="192">
        <f t="shared" si="8"/>
        <v>0</v>
      </c>
      <c r="BJ130" s="18" t="s">
        <v>82</v>
      </c>
      <c r="BK130" s="192">
        <f t="shared" si="9"/>
        <v>0</v>
      </c>
      <c r="BL130" s="18" t="s">
        <v>275</v>
      </c>
      <c r="BM130" s="191" t="s">
        <v>809</v>
      </c>
    </row>
    <row r="131" spans="1:65" s="2" customFormat="1" ht="16.5" customHeight="1">
      <c r="A131" s="35"/>
      <c r="B131" s="36"/>
      <c r="C131" s="231" t="s">
        <v>286</v>
      </c>
      <c r="D131" s="231" t="s">
        <v>259</v>
      </c>
      <c r="E131" s="232" t="s">
        <v>810</v>
      </c>
      <c r="F131" s="233" t="s">
        <v>811</v>
      </c>
      <c r="G131" s="234" t="s">
        <v>255</v>
      </c>
      <c r="H131" s="235">
        <v>1</v>
      </c>
      <c r="I131" s="236"/>
      <c r="J131" s="237">
        <f t="shared" si="0"/>
        <v>0</v>
      </c>
      <c r="K131" s="233" t="s">
        <v>165</v>
      </c>
      <c r="L131" s="238"/>
      <c r="M131" s="239" t="s">
        <v>19</v>
      </c>
      <c r="N131" s="240" t="s">
        <v>46</v>
      </c>
      <c r="O131" s="65"/>
      <c r="P131" s="189">
        <f t="shared" si="1"/>
        <v>0</v>
      </c>
      <c r="Q131" s="189">
        <v>2.3000000000000001E-4</v>
      </c>
      <c r="R131" s="189">
        <f t="shared" si="2"/>
        <v>2.3000000000000001E-4</v>
      </c>
      <c r="S131" s="189">
        <v>0</v>
      </c>
      <c r="T131" s="190">
        <f t="shared" si="3"/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191" t="s">
        <v>388</v>
      </c>
      <c r="AT131" s="191" t="s">
        <v>259</v>
      </c>
      <c r="AU131" s="191" t="s">
        <v>84</v>
      </c>
      <c r="AY131" s="18" t="s">
        <v>159</v>
      </c>
      <c r="BE131" s="192">
        <f t="shared" si="4"/>
        <v>0</v>
      </c>
      <c r="BF131" s="192">
        <f t="shared" si="5"/>
        <v>0</v>
      </c>
      <c r="BG131" s="192">
        <f t="shared" si="6"/>
        <v>0</v>
      </c>
      <c r="BH131" s="192">
        <f t="shared" si="7"/>
        <v>0</v>
      </c>
      <c r="BI131" s="192">
        <f t="shared" si="8"/>
        <v>0</v>
      </c>
      <c r="BJ131" s="18" t="s">
        <v>82</v>
      </c>
      <c r="BK131" s="192">
        <f t="shared" si="9"/>
        <v>0</v>
      </c>
      <c r="BL131" s="18" t="s">
        <v>275</v>
      </c>
      <c r="BM131" s="191" t="s">
        <v>812</v>
      </c>
    </row>
    <row r="132" spans="1:65" s="2" customFormat="1" ht="16.5" customHeight="1">
      <c r="A132" s="35"/>
      <c r="B132" s="36"/>
      <c r="C132" s="231" t="s">
        <v>291</v>
      </c>
      <c r="D132" s="231" t="s">
        <v>259</v>
      </c>
      <c r="E132" s="232" t="s">
        <v>813</v>
      </c>
      <c r="F132" s="233" t="s">
        <v>814</v>
      </c>
      <c r="G132" s="234" t="s">
        <v>255</v>
      </c>
      <c r="H132" s="235">
        <v>1</v>
      </c>
      <c r="I132" s="236"/>
      <c r="J132" s="237">
        <f t="shared" si="0"/>
        <v>0</v>
      </c>
      <c r="K132" s="233" t="s">
        <v>165</v>
      </c>
      <c r="L132" s="238"/>
      <c r="M132" s="239" t="s">
        <v>19</v>
      </c>
      <c r="N132" s="240" t="s">
        <v>46</v>
      </c>
      <c r="O132" s="65"/>
      <c r="P132" s="189">
        <f t="shared" si="1"/>
        <v>0</v>
      </c>
      <c r="Q132" s="189">
        <v>3.1E-4</v>
      </c>
      <c r="R132" s="189">
        <f t="shared" si="2"/>
        <v>3.1E-4</v>
      </c>
      <c r="S132" s="189">
        <v>0</v>
      </c>
      <c r="T132" s="190">
        <f t="shared" si="3"/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191" t="s">
        <v>388</v>
      </c>
      <c r="AT132" s="191" t="s">
        <v>259</v>
      </c>
      <c r="AU132" s="191" t="s">
        <v>84</v>
      </c>
      <c r="AY132" s="18" t="s">
        <v>159</v>
      </c>
      <c r="BE132" s="192">
        <f t="shared" si="4"/>
        <v>0</v>
      </c>
      <c r="BF132" s="192">
        <f t="shared" si="5"/>
        <v>0</v>
      </c>
      <c r="BG132" s="192">
        <f t="shared" si="6"/>
        <v>0</v>
      </c>
      <c r="BH132" s="192">
        <f t="shared" si="7"/>
        <v>0</v>
      </c>
      <c r="BI132" s="192">
        <f t="shared" si="8"/>
        <v>0</v>
      </c>
      <c r="BJ132" s="18" t="s">
        <v>82</v>
      </c>
      <c r="BK132" s="192">
        <f t="shared" si="9"/>
        <v>0</v>
      </c>
      <c r="BL132" s="18" t="s">
        <v>275</v>
      </c>
      <c r="BM132" s="191" t="s">
        <v>815</v>
      </c>
    </row>
    <row r="133" spans="1:65" s="2" customFormat="1" ht="16.5" customHeight="1">
      <c r="A133" s="35"/>
      <c r="B133" s="36"/>
      <c r="C133" s="180" t="s">
        <v>297</v>
      </c>
      <c r="D133" s="180" t="s">
        <v>161</v>
      </c>
      <c r="E133" s="181" t="s">
        <v>816</v>
      </c>
      <c r="F133" s="182" t="s">
        <v>817</v>
      </c>
      <c r="G133" s="183" t="s">
        <v>198</v>
      </c>
      <c r="H133" s="184">
        <v>13</v>
      </c>
      <c r="I133" s="185"/>
      <c r="J133" s="186">
        <f t="shared" si="0"/>
        <v>0</v>
      </c>
      <c r="K133" s="182" t="s">
        <v>165</v>
      </c>
      <c r="L133" s="40"/>
      <c r="M133" s="187" t="s">
        <v>19</v>
      </c>
      <c r="N133" s="188" t="s">
        <v>46</v>
      </c>
      <c r="O133" s="65"/>
      <c r="P133" s="189">
        <f t="shared" si="1"/>
        <v>0</v>
      </c>
      <c r="Q133" s="189">
        <v>0</v>
      </c>
      <c r="R133" s="189">
        <f t="shared" si="2"/>
        <v>0</v>
      </c>
      <c r="S133" s="189">
        <v>0</v>
      </c>
      <c r="T133" s="190">
        <f t="shared" si="3"/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191" t="s">
        <v>275</v>
      </c>
      <c r="AT133" s="191" t="s">
        <v>161</v>
      </c>
      <c r="AU133" s="191" t="s">
        <v>84</v>
      </c>
      <c r="AY133" s="18" t="s">
        <v>159</v>
      </c>
      <c r="BE133" s="192">
        <f t="shared" si="4"/>
        <v>0</v>
      </c>
      <c r="BF133" s="192">
        <f t="shared" si="5"/>
        <v>0</v>
      </c>
      <c r="BG133" s="192">
        <f t="shared" si="6"/>
        <v>0</v>
      </c>
      <c r="BH133" s="192">
        <f t="shared" si="7"/>
        <v>0</v>
      </c>
      <c r="BI133" s="192">
        <f t="shared" si="8"/>
        <v>0</v>
      </c>
      <c r="BJ133" s="18" t="s">
        <v>82</v>
      </c>
      <c r="BK133" s="192">
        <f t="shared" si="9"/>
        <v>0</v>
      </c>
      <c r="BL133" s="18" t="s">
        <v>275</v>
      </c>
      <c r="BM133" s="191" t="s">
        <v>818</v>
      </c>
    </row>
    <row r="134" spans="1:65" s="2" customFormat="1" ht="11.25">
      <c r="A134" s="35"/>
      <c r="B134" s="36"/>
      <c r="C134" s="37"/>
      <c r="D134" s="193" t="s">
        <v>168</v>
      </c>
      <c r="E134" s="37"/>
      <c r="F134" s="194" t="s">
        <v>819</v>
      </c>
      <c r="G134" s="37"/>
      <c r="H134" s="37"/>
      <c r="I134" s="195"/>
      <c r="J134" s="37"/>
      <c r="K134" s="37"/>
      <c r="L134" s="40"/>
      <c r="M134" s="196"/>
      <c r="N134" s="197"/>
      <c r="O134" s="65"/>
      <c r="P134" s="65"/>
      <c r="Q134" s="65"/>
      <c r="R134" s="65"/>
      <c r="S134" s="65"/>
      <c r="T134" s="66"/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T134" s="18" t="s">
        <v>168</v>
      </c>
      <c r="AU134" s="18" t="s">
        <v>84</v>
      </c>
    </row>
    <row r="135" spans="1:65" s="2" customFormat="1" ht="24.2" customHeight="1">
      <c r="A135" s="35"/>
      <c r="B135" s="36"/>
      <c r="C135" s="180" t="s">
        <v>7</v>
      </c>
      <c r="D135" s="180" t="s">
        <v>161</v>
      </c>
      <c r="E135" s="181" t="s">
        <v>820</v>
      </c>
      <c r="F135" s="182" t="s">
        <v>821</v>
      </c>
      <c r="G135" s="183" t="s">
        <v>174</v>
      </c>
      <c r="H135" s="184">
        <v>1.2E-2</v>
      </c>
      <c r="I135" s="185"/>
      <c r="J135" s="186">
        <f>ROUND(I135*H135,2)</f>
        <v>0</v>
      </c>
      <c r="K135" s="182" t="s">
        <v>165</v>
      </c>
      <c r="L135" s="40"/>
      <c r="M135" s="187" t="s">
        <v>19</v>
      </c>
      <c r="N135" s="188" t="s">
        <v>46</v>
      </c>
      <c r="O135" s="65"/>
      <c r="P135" s="189">
        <f>O135*H135</f>
        <v>0</v>
      </c>
      <c r="Q135" s="189">
        <v>0</v>
      </c>
      <c r="R135" s="189">
        <f>Q135*H135</f>
        <v>0</v>
      </c>
      <c r="S135" s="189">
        <v>0</v>
      </c>
      <c r="T135" s="190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191" t="s">
        <v>275</v>
      </c>
      <c r="AT135" s="191" t="s">
        <v>161</v>
      </c>
      <c r="AU135" s="191" t="s">
        <v>84</v>
      </c>
      <c r="AY135" s="18" t="s">
        <v>159</v>
      </c>
      <c r="BE135" s="192">
        <f>IF(N135="základní",J135,0)</f>
        <v>0</v>
      </c>
      <c r="BF135" s="192">
        <f>IF(N135="snížená",J135,0)</f>
        <v>0</v>
      </c>
      <c r="BG135" s="192">
        <f>IF(N135="zákl. přenesená",J135,0)</f>
        <v>0</v>
      </c>
      <c r="BH135" s="192">
        <f>IF(N135="sníž. přenesená",J135,0)</f>
        <v>0</v>
      </c>
      <c r="BI135" s="192">
        <f>IF(N135="nulová",J135,0)</f>
        <v>0</v>
      </c>
      <c r="BJ135" s="18" t="s">
        <v>82</v>
      </c>
      <c r="BK135" s="192">
        <f>ROUND(I135*H135,2)</f>
        <v>0</v>
      </c>
      <c r="BL135" s="18" t="s">
        <v>275</v>
      </c>
      <c r="BM135" s="191" t="s">
        <v>822</v>
      </c>
    </row>
    <row r="136" spans="1:65" s="2" customFormat="1" ht="11.25">
      <c r="A136" s="35"/>
      <c r="B136" s="36"/>
      <c r="C136" s="37"/>
      <c r="D136" s="193" t="s">
        <v>168</v>
      </c>
      <c r="E136" s="37"/>
      <c r="F136" s="194" t="s">
        <v>823</v>
      </c>
      <c r="G136" s="37"/>
      <c r="H136" s="37"/>
      <c r="I136" s="195"/>
      <c r="J136" s="37"/>
      <c r="K136" s="37"/>
      <c r="L136" s="40"/>
      <c r="M136" s="196"/>
      <c r="N136" s="197"/>
      <c r="O136" s="65"/>
      <c r="P136" s="65"/>
      <c r="Q136" s="65"/>
      <c r="R136" s="65"/>
      <c r="S136" s="65"/>
      <c r="T136" s="66"/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T136" s="18" t="s">
        <v>168</v>
      </c>
      <c r="AU136" s="18" t="s">
        <v>84</v>
      </c>
    </row>
    <row r="137" spans="1:65" s="2" customFormat="1" ht="24.2" customHeight="1">
      <c r="A137" s="35"/>
      <c r="B137" s="36"/>
      <c r="C137" s="180" t="s">
        <v>310</v>
      </c>
      <c r="D137" s="180" t="s">
        <v>161</v>
      </c>
      <c r="E137" s="181" t="s">
        <v>824</v>
      </c>
      <c r="F137" s="182" t="s">
        <v>825</v>
      </c>
      <c r="G137" s="183" t="s">
        <v>174</v>
      </c>
      <c r="H137" s="184">
        <v>1.2E-2</v>
      </c>
      <c r="I137" s="185"/>
      <c r="J137" s="186">
        <f>ROUND(I137*H137,2)</f>
        <v>0</v>
      </c>
      <c r="K137" s="182" t="s">
        <v>165</v>
      </c>
      <c r="L137" s="40"/>
      <c r="M137" s="187" t="s">
        <v>19</v>
      </c>
      <c r="N137" s="188" t="s">
        <v>46</v>
      </c>
      <c r="O137" s="65"/>
      <c r="P137" s="189">
        <f>O137*H137</f>
        <v>0</v>
      </c>
      <c r="Q137" s="189">
        <v>0</v>
      </c>
      <c r="R137" s="189">
        <f>Q137*H137</f>
        <v>0</v>
      </c>
      <c r="S137" s="189">
        <v>0</v>
      </c>
      <c r="T137" s="190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191" t="s">
        <v>275</v>
      </c>
      <c r="AT137" s="191" t="s">
        <v>161</v>
      </c>
      <c r="AU137" s="191" t="s">
        <v>84</v>
      </c>
      <c r="AY137" s="18" t="s">
        <v>159</v>
      </c>
      <c r="BE137" s="192">
        <f>IF(N137="základní",J137,0)</f>
        <v>0</v>
      </c>
      <c r="BF137" s="192">
        <f>IF(N137="snížená",J137,0)</f>
        <v>0</v>
      </c>
      <c r="BG137" s="192">
        <f>IF(N137="zákl. přenesená",J137,0)</f>
        <v>0</v>
      </c>
      <c r="BH137" s="192">
        <f>IF(N137="sníž. přenesená",J137,0)</f>
        <v>0</v>
      </c>
      <c r="BI137" s="192">
        <f>IF(N137="nulová",J137,0)</f>
        <v>0</v>
      </c>
      <c r="BJ137" s="18" t="s">
        <v>82</v>
      </c>
      <c r="BK137" s="192">
        <f>ROUND(I137*H137,2)</f>
        <v>0</v>
      </c>
      <c r="BL137" s="18" t="s">
        <v>275</v>
      </c>
      <c r="BM137" s="191" t="s">
        <v>826</v>
      </c>
    </row>
    <row r="138" spans="1:65" s="2" customFormat="1" ht="11.25">
      <c r="A138" s="35"/>
      <c r="B138" s="36"/>
      <c r="C138" s="37"/>
      <c r="D138" s="193" t="s">
        <v>168</v>
      </c>
      <c r="E138" s="37"/>
      <c r="F138" s="194" t="s">
        <v>827</v>
      </c>
      <c r="G138" s="37"/>
      <c r="H138" s="37"/>
      <c r="I138" s="195"/>
      <c r="J138" s="37"/>
      <c r="K138" s="37"/>
      <c r="L138" s="40"/>
      <c r="M138" s="196"/>
      <c r="N138" s="197"/>
      <c r="O138" s="65"/>
      <c r="P138" s="65"/>
      <c r="Q138" s="65"/>
      <c r="R138" s="65"/>
      <c r="S138" s="65"/>
      <c r="T138" s="66"/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T138" s="18" t="s">
        <v>168</v>
      </c>
      <c r="AU138" s="18" t="s">
        <v>84</v>
      </c>
    </row>
    <row r="139" spans="1:65" s="12" customFormat="1" ht="22.9" customHeight="1">
      <c r="B139" s="164"/>
      <c r="C139" s="165"/>
      <c r="D139" s="166" t="s">
        <v>74</v>
      </c>
      <c r="E139" s="178" t="s">
        <v>828</v>
      </c>
      <c r="F139" s="178" t="s">
        <v>829</v>
      </c>
      <c r="G139" s="165"/>
      <c r="H139" s="165"/>
      <c r="I139" s="168"/>
      <c r="J139" s="179">
        <f>BK139</f>
        <v>0</v>
      </c>
      <c r="K139" s="165"/>
      <c r="L139" s="170"/>
      <c r="M139" s="171"/>
      <c r="N139" s="172"/>
      <c r="O139" s="172"/>
      <c r="P139" s="173">
        <f>SUM(P140:P177)</f>
        <v>0</v>
      </c>
      <c r="Q139" s="172"/>
      <c r="R139" s="173">
        <f>SUM(R140:R177)</f>
        <v>9.4680000000000014E-2</v>
      </c>
      <c r="S139" s="172"/>
      <c r="T139" s="174">
        <f>SUM(T140:T177)</f>
        <v>6.3899999999999998E-2</v>
      </c>
      <c r="AR139" s="175" t="s">
        <v>84</v>
      </c>
      <c r="AT139" s="176" t="s">
        <v>74</v>
      </c>
      <c r="AU139" s="176" t="s">
        <v>82</v>
      </c>
      <c r="AY139" s="175" t="s">
        <v>159</v>
      </c>
      <c r="BK139" s="177">
        <f>SUM(BK140:BK177)</f>
        <v>0</v>
      </c>
    </row>
    <row r="140" spans="1:65" s="2" customFormat="1" ht="24.2" customHeight="1">
      <c r="A140" s="35"/>
      <c r="B140" s="36"/>
      <c r="C140" s="180" t="s">
        <v>317</v>
      </c>
      <c r="D140" s="180" t="s">
        <v>161</v>
      </c>
      <c r="E140" s="181" t="s">
        <v>830</v>
      </c>
      <c r="F140" s="182" t="s">
        <v>831</v>
      </c>
      <c r="G140" s="183" t="s">
        <v>255</v>
      </c>
      <c r="H140" s="184">
        <v>1</v>
      </c>
      <c r="I140" s="185"/>
      <c r="J140" s="186">
        <f>ROUND(I140*H140,2)</f>
        <v>0</v>
      </c>
      <c r="K140" s="182" t="s">
        <v>530</v>
      </c>
      <c r="L140" s="40"/>
      <c r="M140" s="187" t="s">
        <v>19</v>
      </c>
      <c r="N140" s="188" t="s">
        <v>46</v>
      </c>
      <c r="O140" s="65"/>
      <c r="P140" s="189">
        <f>O140*H140</f>
        <v>0</v>
      </c>
      <c r="Q140" s="189">
        <v>0</v>
      </c>
      <c r="R140" s="189">
        <f>Q140*H140</f>
        <v>0</v>
      </c>
      <c r="S140" s="189">
        <v>0</v>
      </c>
      <c r="T140" s="190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191" t="s">
        <v>275</v>
      </c>
      <c r="AT140" s="191" t="s">
        <v>161</v>
      </c>
      <c r="AU140" s="191" t="s">
        <v>84</v>
      </c>
      <c r="AY140" s="18" t="s">
        <v>159</v>
      </c>
      <c r="BE140" s="192">
        <f>IF(N140="základní",J140,0)</f>
        <v>0</v>
      </c>
      <c r="BF140" s="192">
        <f>IF(N140="snížená",J140,0)</f>
        <v>0</v>
      </c>
      <c r="BG140" s="192">
        <f>IF(N140="zákl. přenesená",J140,0)</f>
        <v>0</v>
      </c>
      <c r="BH140" s="192">
        <f>IF(N140="sníž. přenesená",J140,0)</f>
        <v>0</v>
      </c>
      <c r="BI140" s="192">
        <f>IF(N140="nulová",J140,0)</f>
        <v>0</v>
      </c>
      <c r="BJ140" s="18" t="s">
        <v>82</v>
      </c>
      <c r="BK140" s="192">
        <f>ROUND(I140*H140,2)</f>
        <v>0</v>
      </c>
      <c r="BL140" s="18" t="s">
        <v>275</v>
      </c>
      <c r="BM140" s="191" t="s">
        <v>832</v>
      </c>
    </row>
    <row r="141" spans="1:65" s="2" customFormat="1" ht="16.5" customHeight="1">
      <c r="A141" s="35"/>
      <c r="B141" s="36"/>
      <c r="C141" s="180" t="s">
        <v>322</v>
      </c>
      <c r="D141" s="180" t="s">
        <v>161</v>
      </c>
      <c r="E141" s="181" t="s">
        <v>833</v>
      </c>
      <c r="F141" s="182" t="s">
        <v>834</v>
      </c>
      <c r="G141" s="183" t="s">
        <v>198</v>
      </c>
      <c r="H141" s="184">
        <v>30</v>
      </c>
      <c r="I141" s="185"/>
      <c r="J141" s="186">
        <f>ROUND(I141*H141,2)</f>
        <v>0</v>
      </c>
      <c r="K141" s="182" t="s">
        <v>165</v>
      </c>
      <c r="L141" s="40"/>
      <c r="M141" s="187" t="s">
        <v>19</v>
      </c>
      <c r="N141" s="188" t="s">
        <v>46</v>
      </c>
      <c r="O141" s="65"/>
      <c r="P141" s="189">
        <f>O141*H141</f>
        <v>0</v>
      </c>
      <c r="Q141" s="189">
        <v>0</v>
      </c>
      <c r="R141" s="189">
        <f>Q141*H141</f>
        <v>0</v>
      </c>
      <c r="S141" s="189">
        <v>2.1299999999999999E-3</v>
      </c>
      <c r="T141" s="190">
        <f>S141*H141</f>
        <v>6.3899999999999998E-2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191" t="s">
        <v>275</v>
      </c>
      <c r="AT141" s="191" t="s">
        <v>161</v>
      </c>
      <c r="AU141" s="191" t="s">
        <v>84</v>
      </c>
      <c r="AY141" s="18" t="s">
        <v>159</v>
      </c>
      <c r="BE141" s="192">
        <f>IF(N141="základní",J141,0)</f>
        <v>0</v>
      </c>
      <c r="BF141" s="192">
        <f>IF(N141="snížená",J141,0)</f>
        <v>0</v>
      </c>
      <c r="BG141" s="192">
        <f>IF(N141="zákl. přenesená",J141,0)</f>
        <v>0</v>
      </c>
      <c r="BH141" s="192">
        <f>IF(N141="sníž. přenesená",J141,0)</f>
        <v>0</v>
      </c>
      <c r="BI141" s="192">
        <f>IF(N141="nulová",J141,0)</f>
        <v>0</v>
      </c>
      <c r="BJ141" s="18" t="s">
        <v>82</v>
      </c>
      <c r="BK141" s="192">
        <f>ROUND(I141*H141,2)</f>
        <v>0</v>
      </c>
      <c r="BL141" s="18" t="s">
        <v>275</v>
      </c>
      <c r="BM141" s="191" t="s">
        <v>835</v>
      </c>
    </row>
    <row r="142" spans="1:65" s="2" customFormat="1" ht="11.25">
      <c r="A142" s="35"/>
      <c r="B142" s="36"/>
      <c r="C142" s="37"/>
      <c r="D142" s="193" t="s">
        <v>168</v>
      </c>
      <c r="E142" s="37"/>
      <c r="F142" s="194" t="s">
        <v>836</v>
      </c>
      <c r="G142" s="37"/>
      <c r="H142" s="37"/>
      <c r="I142" s="195"/>
      <c r="J142" s="37"/>
      <c r="K142" s="37"/>
      <c r="L142" s="40"/>
      <c r="M142" s="196"/>
      <c r="N142" s="197"/>
      <c r="O142" s="65"/>
      <c r="P142" s="65"/>
      <c r="Q142" s="65"/>
      <c r="R142" s="65"/>
      <c r="S142" s="65"/>
      <c r="T142" s="66"/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T142" s="18" t="s">
        <v>168</v>
      </c>
      <c r="AU142" s="18" t="s">
        <v>84</v>
      </c>
    </row>
    <row r="143" spans="1:65" s="2" customFormat="1" ht="16.5" customHeight="1">
      <c r="A143" s="35"/>
      <c r="B143" s="36"/>
      <c r="C143" s="180" t="s">
        <v>328</v>
      </c>
      <c r="D143" s="180" t="s">
        <v>161</v>
      </c>
      <c r="E143" s="181" t="s">
        <v>837</v>
      </c>
      <c r="F143" s="182" t="s">
        <v>838</v>
      </c>
      <c r="G143" s="183" t="s">
        <v>198</v>
      </c>
      <c r="H143" s="184">
        <v>5</v>
      </c>
      <c r="I143" s="185"/>
      <c r="J143" s="186">
        <f>ROUND(I143*H143,2)</f>
        <v>0</v>
      </c>
      <c r="K143" s="182" t="s">
        <v>165</v>
      </c>
      <c r="L143" s="40"/>
      <c r="M143" s="187" t="s">
        <v>19</v>
      </c>
      <c r="N143" s="188" t="s">
        <v>46</v>
      </c>
      <c r="O143" s="65"/>
      <c r="P143" s="189">
        <f>O143*H143</f>
        <v>0</v>
      </c>
      <c r="Q143" s="189">
        <v>4.4000000000000002E-4</v>
      </c>
      <c r="R143" s="189">
        <f>Q143*H143</f>
        <v>2.2000000000000001E-3</v>
      </c>
      <c r="S143" s="189">
        <v>0</v>
      </c>
      <c r="T143" s="190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191" t="s">
        <v>275</v>
      </c>
      <c r="AT143" s="191" t="s">
        <v>161</v>
      </c>
      <c r="AU143" s="191" t="s">
        <v>84</v>
      </c>
      <c r="AY143" s="18" t="s">
        <v>159</v>
      </c>
      <c r="BE143" s="192">
        <f>IF(N143="základní",J143,0)</f>
        <v>0</v>
      </c>
      <c r="BF143" s="192">
        <f>IF(N143="snížená",J143,0)</f>
        <v>0</v>
      </c>
      <c r="BG143" s="192">
        <f>IF(N143="zákl. přenesená",J143,0)</f>
        <v>0</v>
      </c>
      <c r="BH143" s="192">
        <f>IF(N143="sníž. přenesená",J143,0)</f>
        <v>0</v>
      </c>
      <c r="BI143" s="192">
        <f>IF(N143="nulová",J143,0)</f>
        <v>0</v>
      </c>
      <c r="BJ143" s="18" t="s">
        <v>82</v>
      </c>
      <c r="BK143" s="192">
        <f>ROUND(I143*H143,2)</f>
        <v>0</v>
      </c>
      <c r="BL143" s="18" t="s">
        <v>275</v>
      </c>
      <c r="BM143" s="191" t="s">
        <v>839</v>
      </c>
    </row>
    <row r="144" spans="1:65" s="2" customFormat="1" ht="11.25">
      <c r="A144" s="35"/>
      <c r="B144" s="36"/>
      <c r="C144" s="37"/>
      <c r="D144" s="193" t="s">
        <v>168</v>
      </c>
      <c r="E144" s="37"/>
      <c r="F144" s="194" t="s">
        <v>840</v>
      </c>
      <c r="G144" s="37"/>
      <c r="H144" s="37"/>
      <c r="I144" s="195"/>
      <c r="J144" s="37"/>
      <c r="K144" s="37"/>
      <c r="L144" s="40"/>
      <c r="M144" s="196"/>
      <c r="N144" s="197"/>
      <c r="O144" s="65"/>
      <c r="P144" s="65"/>
      <c r="Q144" s="65"/>
      <c r="R144" s="65"/>
      <c r="S144" s="65"/>
      <c r="T144" s="66"/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T144" s="18" t="s">
        <v>168</v>
      </c>
      <c r="AU144" s="18" t="s">
        <v>84</v>
      </c>
    </row>
    <row r="145" spans="1:65" s="2" customFormat="1" ht="16.5" customHeight="1">
      <c r="A145" s="35"/>
      <c r="B145" s="36"/>
      <c r="C145" s="180" t="s">
        <v>347</v>
      </c>
      <c r="D145" s="180" t="s">
        <v>161</v>
      </c>
      <c r="E145" s="181" t="s">
        <v>841</v>
      </c>
      <c r="F145" s="182" t="s">
        <v>842</v>
      </c>
      <c r="G145" s="183" t="s">
        <v>198</v>
      </c>
      <c r="H145" s="184">
        <v>7</v>
      </c>
      <c r="I145" s="185"/>
      <c r="J145" s="186">
        <f>ROUND(I145*H145,2)</f>
        <v>0</v>
      </c>
      <c r="K145" s="182" t="s">
        <v>165</v>
      </c>
      <c r="L145" s="40"/>
      <c r="M145" s="187" t="s">
        <v>19</v>
      </c>
      <c r="N145" s="188" t="s">
        <v>46</v>
      </c>
      <c r="O145" s="65"/>
      <c r="P145" s="189">
        <f>O145*H145</f>
        <v>0</v>
      </c>
      <c r="Q145" s="189">
        <v>7.2999999999999996E-4</v>
      </c>
      <c r="R145" s="189">
        <f>Q145*H145</f>
        <v>5.11E-3</v>
      </c>
      <c r="S145" s="189">
        <v>0</v>
      </c>
      <c r="T145" s="190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191" t="s">
        <v>275</v>
      </c>
      <c r="AT145" s="191" t="s">
        <v>161</v>
      </c>
      <c r="AU145" s="191" t="s">
        <v>84</v>
      </c>
      <c r="AY145" s="18" t="s">
        <v>159</v>
      </c>
      <c r="BE145" s="192">
        <f>IF(N145="základní",J145,0)</f>
        <v>0</v>
      </c>
      <c r="BF145" s="192">
        <f>IF(N145="snížená",J145,0)</f>
        <v>0</v>
      </c>
      <c r="BG145" s="192">
        <f>IF(N145="zákl. přenesená",J145,0)</f>
        <v>0</v>
      </c>
      <c r="BH145" s="192">
        <f>IF(N145="sníž. přenesená",J145,0)</f>
        <v>0</v>
      </c>
      <c r="BI145" s="192">
        <f>IF(N145="nulová",J145,0)</f>
        <v>0</v>
      </c>
      <c r="BJ145" s="18" t="s">
        <v>82</v>
      </c>
      <c r="BK145" s="192">
        <f>ROUND(I145*H145,2)</f>
        <v>0</v>
      </c>
      <c r="BL145" s="18" t="s">
        <v>275</v>
      </c>
      <c r="BM145" s="191" t="s">
        <v>843</v>
      </c>
    </row>
    <row r="146" spans="1:65" s="2" customFormat="1" ht="11.25">
      <c r="A146" s="35"/>
      <c r="B146" s="36"/>
      <c r="C146" s="37"/>
      <c r="D146" s="193" t="s">
        <v>168</v>
      </c>
      <c r="E146" s="37"/>
      <c r="F146" s="194" t="s">
        <v>844</v>
      </c>
      <c r="G146" s="37"/>
      <c r="H146" s="37"/>
      <c r="I146" s="195"/>
      <c r="J146" s="37"/>
      <c r="K146" s="37"/>
      <c r="L146" s="40"/>
      <c r="M146" s="196"/>
      <c r="N146" s="197"/>
      <c r="O146" s="65"/>
      <c r="P146" s="65"/>
      <c r="Q146" s="65"/>
      <c r="R146" s="65"/>
      <c r="S146" s="65"/>
      <c r="T146" s="66"/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T146" s="18" t="s">
        <v>168</v>
      </c>
      <c r="AU146" s="18" t="s">
        <v>84</v>
      </c>
    </row>
    <row r="147" spans="1:65" s="2" customFormat="1" ht="16.5" customHeight="1">
      <c r="A147" s="35"/>
      <c r="B147" s="36"/>
      <c r="C147" s="180" t="s">
        <v>356</v>
      </c>
      <c r="D147" s="180" t="s">
        <v>161</v>
      </c>
      <c r="E147" s="181" t="s">
        <v>845</v>
      </c>
      <c r="F147" s="182" t="s">
        <v>846</v>
      </c>
      <c r="G147" s="183" t="s">
        <v>198</v>
      </c>
      <c r="H147" s="184">
        <v>7</v>
      </c>
      <c r="I147" s="185"/>
      <c r="J147" s="186">
        <f>ROUND(I147*H147,2)</f>
        <v>0</v>
      </c>
      <c r="K147" s="182" t="s">
        <v>165</v>
      </c>
      <c r="L147" s="40"/>
      <c r="M147" s="187" t="s">
        <v>19</v>
      </c>
      <c r="N147" s="188" t="s">
        <v>46</v>
      </c>
      <c r="O147" s="65"/>
      <c r="P147" s="189">
        <f>O147*H147</f>
        <v>0</v>
      </c>
      <c r="Q147" s="189">
        <v>9.7999999999999997E-4</v>
      </c>
      <c r="R147" s="189">
        <f>Q147*H147</f>
        <v>6.8599999999999998E-3</v>
      </c>
      <c r="S147" s="189">
        <v>0</v>
      </c>
      <c r="T147" s="190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191" t="s">
        <v>275</v>
      </c>
      <c r="AT147" s="191" t="s">
        <v>161</v>
      </c>
      <c r="AU147" s="191" t="s">
        <v>84</v>
      </c>
      <c r="AY147" s="18" t="s">
        <v>159</v>
      </c>
      <c r="BE147" s="192">
        <f>IF(N147="základní",J147,0)</f>
        <v>0</v>
      </c>
      <c r="BF147" s="192">
        <f>IF(N147="snížená",J147,0)</f>
        <v>0</v>
      </c>
      <c r="BG147" s="192">
        <f>IF(N147="zákl. přenesená",J147,0)</f>
        <v>0</v>
      </c>
      <c r="BH147" s="192">
        <f>IF(N147="sníž. přenesená",J147,0)</f>
        <v>0</v>
      </c>
      <c r="BI147" s="192">
        <f>IF(N147="nulová",J147,0)</f>
        <v>0</v>
      </c>
      <c r="BJ147" s="18" t="s">
        <v>82</v>
      </c>
      <c r="BK147" s="192">
        <f>ROUND(I147*H147,2)</f>
        <v>0</v>
      </c>
      <c r="BL147" s="18" t="s">
        <v>275</v>
      </c>
      <c r="BM147" s="191" t="s">
        <v>847</v>
      </c>
    </row>
    <row r="148" spans="1:65" s="2" customFormat="1" ht="11.25">
      <c r="A148" s="35"/>
      <c r="B148" s="36"/>
      <c r="C148" s="37"/>
      <c r="D148" s="193" t="s">
        <v>168</v>
      </c>
      <c r="E148" s="37"/>
      <c r="F148" s="194" t="s">
        <v>848</v>
      </c>
      <c r="G148" s="37"/>
      <c r="H148" s="37"/>
      <c r="I148" s="195"/>
      <c r="J148" s="37"/>
      <c r="K148" s="37"/>
      <c r="L148" s="40"/>
      <c r="M148" s="196"/>
      <c r="N148" s="197"/>
      <c r="O148" s="65"/>
      <c r="P148" s="65"/>
      <c r="Q148" s="65"/>
      <c r="R148" s="65"/>
      <c r="S148" s="65"/>
      <c r="T148" s="66"/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T148" s="18" t="s">
        <v>168</v>
      </c>
      <c r="AU148" s="18" t="s">
        <v>84</v>
      </c>
    </row>
    <row r="149" spans="1:65" s="2" customFormat="1" ht="24.2" customHeight="1">
      <c r="A149" s="35"/>
      <c r="B149" s="36"/>
      <c r="C149" s="180" t="s">
        <v>361</v>
      </c>
      <c r="D149" s="180" t="s">
        <v>161</v>
      </c>
      <c r="E149" s="181" t="s">
        <v>849</v>
      </c>
      <c r="F149" s="182" t="s">
        <v>850</v>
      </c>
      <c r="G149" s="183" t="s">
        <v>198</v>
      </c>
      <c r="H149" s="184">
        <v>47</v>
      </c>
      <c r="I149" s="185"/>
      <c r="J149" s="186">
        <f>ROUND(I149*H149,2)</f>
        <v>0</v>
      </c>
      <c r="K149" s="182" t="s">
        <v>165</v>
      </c>
      <c r="L149" s="40"/>
      <c r="M149" s="187" t="s">
        <v>19</v>
      </c>
      <c r="N149" s="188" t="s">
        <v>46</v>
      </c>
      <c r="O149" s="65"/>
      <c r="P149" s="189">
        <f>O149*H149</f>
        <v>0</v>
      </c>
      <c r="Q149" s="189">
        <v>6.9999999999999994E-5</v>
      </c>
      <c r="R149" s="189">
        <f>Q149*H149</f>
        <v>3.2899999999999995E-3</v>
      </c>
      <c r="S149" s="189">
        <v>0</v>
      </c>
      <c r="T149" s="190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191" t="s">
        <v>275</v>
      </c>
      <c r="AT149" s="191" t="s">
        <v>161</v>
      </c>
      <c r="AU149" s="191" t="s">
        <v>84</v>
      </c>
      <c r="AY149" s="18" t="s">
        <v>159</v>
      </c>
      <c r="BE149" s="192">
        <f>IF(N149="základní",J149,0)</f>
        <v>0</v>
      </c>
      <c r="BF149" s="192">
        <f>IF(N149="snížená",J149,0)</f>
        <v>0</v>
      </c>
      <c r="BG149" s="192">
        <f>IF(N149="zákl. přenesená",J149,0)</f>
        <v>0</v>
      </c>
      <c r="BH149" s="192">
        <f>IF(N149="sníž. přenesená",J149,0)</f>
        <v>0</v>
      </c>
      <c r="BI149" s="192">
        <f>IF(N149="nulová",J149,0)</f>
        <v>0</v>
      </c>
      <c r="BJ149" s="18" t="s">
        <v>82</v>
      </c>
      <c r="BK149" s="192">
        <f>ROUND(I149*H149,2)</f>
        <v>0</v>
      </c>
      <c r="BL149" s="18" t="s">
        <v>275</v>
      </c>
      <c r="BM149" s="191" t="s">
        <v>851</v>
      </c>
    </row>
    <row r="150" spans="1:65" s="2" customFormat="1" ht="11.25">
      <c r="A150" s="35"/>
      <c r="B150" s="36"/>
      <c r="C150" s="37"/>
      <c r="D150" s="193" t="s">
        <v>168</v>
      </c>
      <c r="E150" s="37"/>
      <c r="F150" s="194" t="s">
        <v>852</v>
      </c>
      <c r="G150" s="37"/>
      <c r="H150" s="37"/>
      <c r="I150" s="195"/>
      <c r="J150" s="37"/>
      <c r="K150" s="37"/>
      <c r="L150" s="40"/>
      <c r="M150" s="196"/>
      <c r="N150" s="197"/>
      <c r="O150" s="65"/>
      <c r="P150" s="65"/>
      <c r="Q150" s="65"/>
      <c r="R150" s="65"/>
      <c r="S150" s="65"/>
      <c r="T150" s="66"/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T150" s="18" t="s">
        <v>168</v>
      </c>
      <c r="AU150" s="18" t="s">
        <v>84</v>
      </c>
    </row>
    <row r="151" spans="1:65" s="13" customFormat="1" ht="11.25">
      <c r="B151" s="198"/>
      <c r="C151" s="199"/>
      <c r="D151" s="200" t="s">
        <v>170</v>
      </c>
      <c r="E151" s="201" t="s">
        <v>19</v>
      </c>
      <c r="F151" s="202" t="s">
        <v>853</v>
      </c>
      <c r="G151" s="199"/>
      <c r="H151" s="203">
        <v>26</v>
      </c>
      <c r="I151" s="204"/>
      <c r="J151" s="199"/>
      <c r="K151" s="199"/>
      <c r="L151" s="205"/>
      <c r="M151" s="206"/>
      <c r="N151" s="207"/>
      <c r="O151" s="207"/>
      <c r="P151" s="207"/>
      <c r="Q151" s="207"/>
      <c r="R151" s="207"/>
      <c r="S151" s="207"/>
      <c r="T151" s="208"/>
      <c r="AT151" s="209" t="s">
        <v>170</v>
      </c>
      <c r="AU151" s="209" t="s">
        <v>84</v>
      </c>
      <c r="AV151" s="13" t="s">
        <v>84</v>
      </c>
      <c r="AW151" s="13" t="s">
        <v>36</v>
      </c>
      <c r="AX151" s="13" t="s">
        <v>75</v>
      </c>
      <c r="AY151" s="209" t="s">
        <v>159</v>
      </c>
    </row>
    <row r="152" spans="1:65" s="13" customFormat="1" ht="11.25">
      <c r="B152" s="198"/>
      <c r="C152" s="199"/>
      <c r="D152" s="200" t="s">
        <v>170</v>
      </c>
      <c r="E152" s="201" t="s">
        <v>19</v>
      </c>
      <c r="F152" s="202" t="s">
        <v>854</v>
      </c>
      <c r="G152" s="199"/>
      <c r="H152" s="203">
        <v>21</v>
      </c>
      <c r="I152" s="204"/>
      <c r="J152" s="199"/>
      <c r="K152" s="199"/>
      <c r="L152" s="205"/>
      <c r="M152" s="206"/>
      <c r="N152" s="207"/>
      <c r="O152" s="207"/>
      <c r="P152" s="207"/>
      <c r="Q152" s="207"/>
      <c r="R152" s="207"/>
      <c r="S152" s="207"/>
      <c r="T152" s="208"/>
      <c r="AT152" s="209" t="s">
        <v>170</v>
      </c>
      <c r="AU152" s="209" t="s">
        <v>84</v>
      </c>
      <c r="AV152" s="13" t="s">
        <v>84</v>
      </c>
      <c r="AW152" s="13" t="s">
        <v>36</v>
      </c>
      <c r="AX152" s="13" t="s">
        <v>75</v>
      </c>
      <c r="AY152" s="209" t="s">
        <v>159</v>
      </c>
    </row>
    <row r="153" spans="1:65" s="14" customFormat="1" ht="11.25">
      <c r="B153" s="210"/>
      <c r="C153" s="211"/>
      <c r="D153" s="200" t="s">
        <v>170</v>
      </c>
      <c r="E153" s="212" t="s">
        <v>19</v>
      </c>
      <c r="F153" s="213" t="s">
        <v>195</v>
      </c>
      <c r="G153" s="211"/>
      <c r="H153" s="214">
        <v>47</v>
      </c>
      <c r="I153" s="215"/>
      <c r="J153" s="211"/>
      <c r="K153" s="211"/>
      <c r="L153" s="216"/>
      <c r="M153" s="217"/>
      <c r="N153" s="218"/>
      <c r="O153" s="218"/>
      <c r="P153" s="218"/>
      <c r="Q153" s="218"/>
      <c r="R153" s="218"/>
      <c r="S153" s="218"/>
      <c r="T153" s="219"/>
      <c r="AT153" s="220" t="s">
        <v>170</v>
      </c>
      <c r="AU153" s="220" t="s">
        <v>84</v>
      </c>
      <c r="AV153" s="14" t="s">
        <v>166</v>
      </c>
      <c r="AW153" s="14" t="s">
        <v>36</v>
      </c>
      <c r="AX153" s="14" t="s">
        <v>82</v>
      </c>
      <c r="AY153" s="220" t="s">
        <v>159</v>
      </c>
    </row>
    <row r="154" spans="1:65" s="2" customFormat="1" ht="33" customHeight="1">
      <c r="A154" s="35"/>
      <c r="B154" s="36"/>
      <c r="C154" s="180" t="s">
        <v>366</v>
      </c>
      <c r="D154" s="180" t="s">
        <v>161</v>
      </c>
      <c r="E154" s="181" t="s">
        <v>855</v>
      </c>
      <c r="F154" s="182" t="s">
        <v>856</v>
      </c>
      <c r="G154" s="183" t="s">
        <v>198</v>
      </c>
      <c r="H154" s="184">
        <v>16</v>
      </c>
      <c r="I154" s="185"/>
      <c r="J154" s="186">
        <f>ROUND(I154*H154,2)</f>
        <v>0</v>
      </c>
      <c r="K154" s="182" t="s">
        <v>165</v>
      </c>
      <c r="L154" s="40"/>
      <c r="M154" s="187" t="s">
        <v>19</v>
      </c>
      <c r="N154" s="188" t="s">
        <v>46</v>
      </c>
      <c r="O154" s="65"/>
      <c r="P154" s="189">
        <f>O154*H154</f>
        <v>0</v>
      </c>
      <c r="Q154" s="189">
        <v>9.0000000000000006E-5</v>
      </c>
      <c r="R154" s="189">
        <f>Q154*H154</f>
        <v>1.4400000000000001E-3</v>
      </c>
      <c r="S154" s="189">
        <v>0</v>
      </c>
      <c r="T154" s="190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191" t="s">
        <v>275</v>
      </c>
      <c r="AT154" s="191" t="s">
        <v>161</v>
      </c>
      <c r="AU154" s="191" t="s">
        <v>84</v>
      </c>
      <c r="AY154" s="18" t="s">
        <v>159</v>
      </c>
      <c r="BE154" s="192">
        <f>IF(N154="základní",J154,0)</f>
        <v>0</v>
      </c>
      <c r="BF154" s="192">
        <f>IF(N154="snížená",J154,0)</f>
        <v>0</v>
      </c>
      <c r="BG154" s="192">
        <f>IF(N154="zákl. přenesená",J154,0)</f>
        <v>0</v>
      </c>
      <c r="BH154" s="192">
        <f>IF(N154="sníž. přenesená",J154,0)</f>
        <v>0</v>
      </c>
      <c r="BI154" s="192">
        <f>IF(N154="nulová",J154,0)</f>
        <v>0</v>
      </c>
      <c r="BJ154" s="18" t="s">
        <v>82</v>
      </c>
      <c r="BK154" s="192">
        <f>ROUND(I154*H154,2)</f>
        <v>0</v>
      </c>
      <c r="BL154" s="18" t="s">
        <v>275</v>
      </c>
      <c r="BM154" s="191" t="s">
        <v>857</v>
      </c>
    </row>
    <row r="155" spans="1:65" s="2" customFormat="1" ht="11.25">
      <c r="A155" s="35"/>
      <c r="B155" s="36"/>
      <c r="C155" s="37"/>
      <c r="D155" s="193" t="s">
        <v>168</v>
      </c>
      <c r="E155" s="37"/>
      <c r="F155" s="194" t="s">
        <v>858</v>
      </c>
      <c r="G155" s="37"/>
      <c r="H155" s="37"/>
      <c r="I155" s="195"/>
      <c r="J155" s="37"/>
      <c r="K155" s="37"/>
      <c r="L155" s="40"/>
      <c r="M155" s="196"/>
      <c r="N155" s="197"/>
      <c r="O155" s="65"/>
      <c r="P155" s="65"/>
      <c r="Q155" s="65"/>
      <c r="R155" s="65"/>
      <c r="S155" s="65"/>
      <c r="T155" s="66"/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T155" s="18" t="s">
        <v>168</v>
      </c>
      <c r="AU155" s="18" t="s">
        <v>84</v>
      </c>
    </row>
    <row r="156" spans="1:65" s="13" customFormat="1" ht="11.25">
      <c r="B156" s="198"/>
      <c r="C156" s="199"/>
      <c r="D156" s="200" t="s">
        <v>170</v>
      </c>
      <c r="E156" s="201" t="s">
        <v>19</v>
      </c>
      <c r="F156" s="202" t="s">
        <v>859</v>
      </c>
      <c r="G156" s="199"/>
      <c r="H156" s="203">
        <v>16</v>
      </c>
      <c r="I156" s="204"/>
      <c r="J156" s="199"/>
      <c r="K156" s="199"/>
      <c r="L156" s="205"/>
      <c r="M156" s="206"/>
      <c r="N156" s="207"/>
      <c r="O156" s="207"/>
      <c r="P156" s="207"/>
      <c r="Q156" s="207"/>
      <c r="R156" s="207"/>
      <c r="S156" s="207"/>
      <c r="T156" s="208"/>
      <c r="AT156" s="209" t="s">
        <v>170</v>
      </c>
      <c r="AU156" s="209" t="s">
        <v>84</v>
      </c>
      <c r="AV156" s="13" t="s">
        <v>84</v>
      </c>
      <c r="AW156" s="13" t="s">
        <v>36</v>
      </c>
      <c r="AX156" s="13" t="s">
        <v>82</v>
      </c>
      <c r="AY156" s="209" t="s">
        <v>159</v>
      </c>
    </row>
    <row r="157" spans="1:65" s="2" customFormat="1" ht="24.2" customHeight="1">
      <c r="A157" s="35"/>
      <c r="B157" s="36"/>
      <c r="C157" s="180" t="s">
        <v>372</v>
      </c>
      <c r="D157" s="180" t="s">
        <v>161</v>
      </c>
      <c r="E157" s="181" t="s">
        <v>860</v>
      </c>
      <c r="F157" s="182" t="s">
        <v>861</v>
      </c>
      <c r="G157" s="183" t="s">
        <v>862</v>
      </c>
      <c r="H157" s="184">
        <v>11</v>
      </c>
      <c r="I157" s="185"/>
      <c r="J157" s="186">
        <f>ROUND(I157*H157,2)</f>
        <v>0</v>
      </c>
      <c r="K157" s="182" t="s">
        <v>530</v>
      </c>
      <c r="L157" s="40"/>
      <c r="M157" s="187" t="s">
        <v>19</v>
      </c>
      <c r="N157" s="188" t="s">
        <v>46</v>
      </c>
      <c r="O157" s="65"/>
      <c r="P157" s="189">
        <f>O157*H157</f>
        <v>0</v>
      </c>
      <c r="Q157" s="189">
        <v>5.4099999999999999E-3</v>
      </c>
      <c r="R157" s="189">
        <f>Q157*H157</f>
        <v>5.951E-2</v>
      </c>
      <c r="S157" s="189">
        <v>0</v>
      </c>
      <c r="T157" s="190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191" t="s">
        <v>275</v>
      </c>
      <c r="AT157" s="191" t="s">
        <v>161</v>
      </c>
      <c r="AU157" s="191" t="s">
        <v>84</v>
      </c>
      <c r="AY157" s="18" t="s">
        <v>159</v>
      </c>
      <c r="BE157" s="192">
        <f>IF(N157="základní",J157,0)</f>
        <v>0</v>
      </c>
      <c r="BF157" s="192">
        <f>IF(N157="snížená",J157,0)</f>
        <v>0</v>
      </c>
      <c r="BG157" s="192">
        <f>IF(N157="zákl. přenesená",J157,0)</f>
        <v>0</v>
      </c>
      <c r="BH157" s="192">
        <f>IF(N157="sníž. přenesená",J157,0)</f>
        <v>0</v>
      </c>
      <c r="BI157" s="192">
        <f>IF(N157="nulová",J157,0)</f>
        <v>0</v>
      </c>
      <c r="BJ157" s="18" t="s">
        <v>82</v>
      </c>
      <c r="BK157" s="192">
        <f>ROUND(I157*H157,2)</f>
        <v>0</v>
      </c>
      <c r="BL157" s="18" t="s">
        <v>275</v>
      </c>
      <c r="BM157" s="191" t="s">
        <v>863</v>
      </c>
    </row>
    <row r="158" spans="1:65" s="2" customFormat="1" ht="16.5" customHeight="1">
      <c r="A158" s="35"/>
      <c r="B158" s="36"/>
      <c r="C158" s="180" t="s">
        <v>379</v>
      </c>
      <c r="D158" s="180" t="s">
        <v>161</v>
      </c>
      <c r="E158" s="181" t="s">
        <v>864</v>
      </c>
      <c r="F158" s="182" t="s">
        <v>865</v>
      </c>
      <c r="G158" s="183" t="s">
        <v>255</v>
      </c>
      <c r="H158" s="184">
        <v>11</v>
      </c>
      <c r="I158" s="185"/>
      <c r="J158" s="186">
        <f>ROUND(I158*H158,2)</f>
        <v>0</v>
      </c>
      <c r="K158" s="182" t="s">
        <v>165</v>
      </c>
      <c r="L158" s="40"/>
      <c r="M158" s="187" t="s">
        <v>19</v>
      </c>
      <c r="N158" s="188" t="s">
        <v>46</v>
      </c>
      <c r="O158" s="65"/>
      <c r="P158" s="189">
        <f>O158*H158</f>
        <v>0</v>
      </c>
      <c r="Q158" s="189">
        <v>0</v>
      </c>
      <c r="R158" s="189">
        <f>Q158*H158</f>
        <v>0</v>
      </c>
      <c r="S158" s="189">
        <v>0</v>
      </c>
      <c r="T158" s="190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191" t="s">
        <v>275</v>
      </c>
      <c r="AT158" s="191" t="s">
        <v>161</v>
      </c>
      <c r="AU158" s="191" t="s">
        <v>84</v>
      </c>
      <c r="AY158" s="18" t="s">
        <v>159</v>
      </c>
      <c r="BE158" s="192">
        <f>IF(N158="základní",J158,0)</f>
        <v>0</v>
      </c>
      <c r="BF158" s="192">
        <f>IF(N158="snížená",J158,0)</f>
        <v>0</v>
      </c>
      <c r="BG158" s="192">
        <f>IF(N158="zákl. přenesená",J158,0)</f>
        <v>0</v>
      </c>
      <c r="BH158" s="192">
        <f>IF(N158="sníž. přenesená",J158,0)</f>
        <v>0</v>
      </c>
      <c r="BI158" s="192">
        <f>IF(N158="nulová",J158,0)</f>
        <v>0</v>
      </c>
      <c r="BJ158" s="18" t="s">
        <v>82</v>
      </c>
      <c r="BK158" s="192">
        <f>ROUND(I158*H158,2)</f>
        <v>0</v>
      </c>
      <c r="BL158" s="18" t="s">
        <v>275</v>
      </c>
      <c r="BM158" s="191" t="s">
        <v>866</v>
      </c>
    </row>
    <row r="159" spans="1:65" s="2" customFormat="1" ht="11.25">
      <c r="A159" s="35"/>
      <c r="B159" s="36"/>
      <c r="C159" s="37"/>
      <c r="D159" s="193" t="s">
        <v>168</v>
      </c>
      <c r="E159" s="37"/>
      <c r="F159" s="194" t="s">
        <v>867</v>
      </c>
      <c r="G159" s="37"/>
      <c r="H159" s="37"/>
      <c r="I159" s="195"/>
      <c r="J159" s="37"/>
      <c r="K159" s="37"/>
      <c r="L159" s="40"/>
      <c r="M159" s="196"/>
      <c r="N159" s="197"/>
      <c r="O159" s="65"/>
      <c r="P159" s="65"/>
      <c r="Q159" s="65"/>
      <c r="R159" s="65"/>
      <c r="S159" s="65"/>
      <c r="T159" s="66"/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T159" s="18" t="s">
        <v>168</v>
      </c>
      <c r="AU159" s="18" t="s">
        <v>84</v>
      </c>
    </row>
    <row r="160" spans="1:65" s="2" customFormat="1" ht="16.5" customHeight="1">
      <c r="A160" s="35"/>
      <c r="B160" s="36"/>
      <c r="C160" s="231" t="s">
        <v>388</v>
      </c>
      <c r="D160" s="231" t="s">
        <v>259</v>
      </c>
      <c r="E160" s="232" t="s">
        <v>868</v>
      </c>
      <c r="F160" s="233" t="s">
        <v>869</v>
      </c>
      <c r="G160" s="234" t="s">
        <v>198</v>
      </c>
      <c r="H160" s="235">
        <v>4</v>
      </c>
      <c r="I160" s="236"/>
      <c r="J160" s="237">
        <f>ROUND(I160*H160,2)</f>
        <v>0</v>
      </c>
      <c r="K160" s="233" t="s">
        <v>165</v>
      </c>
      <c r="L160" s="238"/>
      <c r="M160" s="239" t="s">
        <v>19</v>
      </c>
      <c r="N160" s="240" t="s">
        <v>46</v>
      </c>
      <c r="O160" s="65"/>
      <c r="P160" s="189">
        <f>O160*H160</f>
        <v>0</v>
      </c>
      <c r="Q160" s="189">
        <v>1.8000000000000001E-4</v>
      </c>
      <c r="R160" s="189">
        <f>Q160*H160</f>
        <v>7.2000000000000005E-4</v>
      </c>
      <c r="S160" s="189">
        <v>0</v>
      </c>
      <c r="T160" s="190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191" t="s">
        <v>388</v>
      </c>
      <c r="AT160" s="191" t="s">
        <v>259</v>
      </c>
      <c r="AU160" s="191" t="s">
        <v>84</v>
      </c>
      <c r="AY160" s="18" t="s">
        <v>159</v>
      </c>
      <c r="BE160" s="192">
        <f>IF(N160="základní",J160,0)</f>
        <v>0</v>
      </c>
      <c r="BF160" s="192">
        <f>IF(N160="snížená",J160,0)</f>
        <v>0</v>
      </c>
      <c r="BG160" s="192">
        <f>IF(N160="zákl. přenesená",J160,0)</f>
        <v>0</v>
      </c>
      <c r="BH160" s="192">
        <f>IF(N160="sníž. přenesená",J160,0)</f>
        <v>0</v>
      </c>
      <c r="BI160" s="192">
        <f>IF(N160="nulová",J160,0)</f>
        <v>0</v>
      </c>
      <c r="BJ160" s="18" t="s">
        <v>82</v>
      </c>
      <c r="BK160" s="192">
        <f>ROUND(I160*H160,2)</f>
        <v>0</v>
      </c>
      <c r="BL160" s="18" t="s">
        <v>275</v>
      </c>
      <c r="BM160" s="191" t="s">
        <v>870</v>
      </c>
    </row>
    <row r="161" spans="1:65" s="2" customFormat="1" ht="16.5" customHeight="1">
      <c r="A161" s="35"/>
      <c r="B161" s="36"/>
      <c r="C161" s="180" t="s">
        <v>394</v>
      </c>
      <c r="D161" s="180" t="s">
        <v>161</v>
      </c>
      <c r="E161" s="181" t="s">
        <v>871</v>
      </c>
      <c r="F161" s="182" t="s">
        <v>872</v>
      </c>
      <c r="G161" s="183" t="s">
        <v>255</v>
      </c>
      <c r="H161" s="184">
        <v>2</v>
      </c>
      <c r="I161" s="185"/>
      <c r="J161" s="186">
        <f>ROUND(I161*H161,2)</f>
        <v>0</v>
      </c>
      <c r="K161" s="182" t="s">
        <v>165</v>
      </c>
      <c r="L161" s="40"/>
      <c r="M161" s="187" t="s">
        <v>19</v>
      </c>
      <c r="N161" s="188" t="s">
        <v>46</v>
      </c>
      <c r="O161" s="65"/>
      <c r="P161" s="189">
        <f>O161*H161</f>
        <v>0</v>
      </c>
      <c r="Q161" s="189">
        <v>1.7000000000000001E-4</v>
      </c>
      <c r="R161" s="189">
        <f>Q161*H161</f>
        <v>3.4000000000000002E-4</v>
      </c>
      <c r="S161" s="189">
        <v>0</v>
      </c>
      <c r="T161" s="190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191" t="s">
        <v>275</v>
      </c>
      <c r="AT161" s="191" t="s">
        <v>161</v>
      </c>
      <c r="AU161" s="191" t="s">
        <v>84</v>
      </c>
      <c r="AY161" s="18" t="s">
        <v>159</v>
      </c>
      <c r="BE161" s="192">
        <f>IF(N161="základní",J161,0)</f>
        <v>0</v>
      </c>
      <c r="BF161" s="192">
        <f>IF(N161="snížená",J161,0)</f>
        <v>0</v>
      </c>
      <c r="BG161" s="192">
        <f>IF(N161="zákl. přenesená",J161,0)</f>
        <v>0</v>
      </c>
      <c r="BH161" s="192">
        <f>IF(N161="sníž. přenesená",J161,0)</f>
        <v>0</v>
      </c>
      <c r="BI161" s="192">
        <f>IF(N161="nulová",J161,0)</f>
        <v>0</v>
      </c>
      <c r="BJ161" s="18" t="s">
        <v>82</v>
      </c>
      <c r="BK161" s="192">
        <f>ROUND(I161*H161,2)</f>
        <v>0</v>
      </c>
      <c r="BL161" s="18" t="s">
        <v>275</v>
      </c>
      <c r="BM161" s="191" t="s">
        <v>873</v>
      </c>
    </row>
    <row r="162" spans="1:65" s="2" customFormat="1" ht="11.25">
      <c r="A162" s="35"/>
      <c r="B162" s="36"/>
      <c r="C162" s="37"/>
      <c r="D162" s="193" t="s">
        <v>168</v>
      </c>
      <c r="E162" s="37"/>
      <c r="F162" s="194" t="s">
        <v>874</v>
      </c>
      <c r="G162" s="37"/>
      <c r="H162" s="37"/>
      <c r="I162" s="195"/>
      <c r="J162" s="37"/>
      <c r="K162" s="37"/>
      <c r="L162" s="40"/>
      <c r="M162" s="196"/>
      <c r="N162" s="197"/>
      <c r="O162" s="65"/>
      <c r="P162" s="65"/>
      <c r="Q162" s="65"/>
      <c r="R162" s="65"/>
      <c r="S162" s="65"/>
      <c r="T162" s="66"/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T162" s="18" t="s">
        <v>168</v>
      </c>
      <c r="AU162" s="18" t="s">
        <v>84</v>
      </c>
    </row>
    <row r="163" spans="1:65" s="2" customFormat="1" ht="16.5" customHeight="1">
      <c r="A163" s="35"/>
      <c r="B163" s="36"/>
      <c r="C163" s="180" t="s">
        <v>399</v>
      </c>
      <c r="D163" s="180" t="s">
        <v>161</v>
      </c>
      <c r="E163" s="181" t="s">
        <v>875</v>
      </c>
      <c r="F163" s="182" t="s">
        <v>876</v>
      </c>
      <c r="G163" s="183" t="s">
        <v>862</v>
      </c>
      <c r="H163" s="184">
        <v>3</v>
      </c>
      <c r="I163" s="185"/>
      <c r="J163" s="186">
        <f>ROUND(I163*H163,2)</f>
        <v>0</v>
      </c>
      <c r="K163" s="182" t="s">
        <v>165</v>
      </c>
      <c r="L163" s="40"/>
      <c r="M163" s="187" t="s">
        <v>19</v>
      </c>
      <c r="N163" s="188" t="s">
        <v>46</v>
      </c>
      <c r="O163" s="65"/>
      <c r="P163" s="189">
        <f>O163*H163</f>
        <v>0</v>
      </c>
      <c r="Q163" s="189">
        <v>2.1000000000000001E-4</v>
      </c>
      <c r="R163" s="189">
        <f>Q163*H163</f>
        <v>6.3000000000000003E-4</v>
      </c>
      <c r="S163" s="189">
        <v>0</v>
      </c>
      <c r="T163" s="190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191" t="s">
        <v>275</v>
      </c>
      <c r="AT163" s="191" t="s">
        <v>161</v>
      </c>
      <c r="AU163" s="191" t="s">
        <v>84</v>
      </c>
      <c r="AY163" s="18" t="s">
        <v>159</v>
      </c>
      <c r="BE163" s="192">
        <f>IF(N163="základní",J163,0)</f>
        <v>0</v>
      </c>
      <c r="BF163" s="192">
        <f>IF(N163="snížená",J163,0)</f>
        <v>0</v>
      </c>
      <c r="BG163" s="192">
        <f>IF(N163="zákl. přenesená",J163,0)</f>
        <v>0</v>
      </c>
      <c r="BH163" s="192">
        <f>IF(N163="sníž. přenesená",J163,0)</f>
        <v>0</v>
      </c>
      <c r="BI163" s="192">
        <f>IF(N163="nulová",J163,0)</f>
        <v>0</v>
      </c>
      <c r="BJ163" s="18" t="s">
        <v>82</v>
      </c>
      <c r="BK163" s="192">
        <f>ROUND(I163*H163,2)</f>
        <v>0</v>
      </c>
      <c r="BL163" s="18" t="s">
        <v>275</v>
      </c>
      <c r="BM163" s="191" t="s">
        <v>877</v>
      </c>
    </row>
    <row r="164" spans="1:65" s="2" customFormat="1" ht="11.25">
      <c r="A164" s="35"/>
      <c r="B164" s="36"/>
      <c r="C164" s="37"/>
      <c r="D164" s="193" t="s">
        <v>168</v>
      </c>
      <c r="E164" s="37"/>
      <c r="F164" s="194" t="s">
        <v>878</v>
      </c>
      <c r="G164" s="37"/>
      <c r="H164" s="37"/>
      <c r="I164" s="195"/>
      <c r="J164" s="37"/>
      <c r="K164" s="37"/>
      <c r="L164" s="40"/>
      <c r="M164" s="196"/>
      <c r="N164" s="197"/>
      <c r="O164" s="65"/>
      <c r="P164" s="65"/>
      <c r="Q164" s="65"/>
      <c r="R164" s="65"/>
      <c r="S164" s="65"/>
      <c r="T164" s="66"/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T164" s="18" t="s">
        <v>168</v>
      </c>
      <c r="AU164" s="18" t="s">
        <v>84</v>
      </c>
    </row>
    <row r="165" spans="1:65" s="2" customFormat="1" ht="16.5" customHeight="1">
      <c r="A165" s="35"/>
      <c r="B165" s="36"/>
      <c r="C165" s="180" t="s">
        <v>410</v>
      </c>
      <c r="D165" s="180" t="s">
        <v>161</v>
      </c>
      <c r="E165" s="181" t="s">
        <v>879</v>
      </c>
      <c r="F165" s="182" t="s">
        <v>880</v>
      </c>
      <c r="G165" s="183" t="s">
        <v>255</v>
      </c>
      <c r="H165" s="184">
        <v>1</v>
      </c>
      <c r="I165" s="185"/>
      <c r="J165" s="186">
        <f>ROUND(I165*H165,2)</f>
        <v>0</v>
      </c>
      <c r="K165" s="182" t="s">
        <v>165</v>
      </c>
      <c r="L165" s="40"/>
      <c r="M165" s="187" t="s">
        <v>19</v>
      </c>
      <c r="N165" s="188" t="s">
        <v>46</v>
      </c>
      <c r="O165" s="65"/>
      <c r="P165" s="189">
        <f>O165*H165</f>
        <v>0</v>
      </c>
      <c r="Q165" s="189">
        <v>5.6999999999999998E-4</v>
      </c>
      <c r="R165" s="189">
        <f>Q165*H165</f>
        <v>5.6999999999999998E-4</v>
      </c>
      <c r="S165" s="189">
        <v>0</v>
      </c>
      <c r="T165" s="190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191" t="s">
        <v>275</v>
      </c>
      <c r="AT165" s="191" t="s">
        <v>161</v>
      </c>
      <c r="AU165" s="191" t="s">
        <v>84</v>
      </c>
      <c r="AY165" s="18" t="s">
        <v>159</v>
      </c>
      <c r="BE165" s="192">
        <f>IF(N165="základní",J165,0)</f>
        <v>0</v>
      </c>
      <c r="BF165" s="192">
        <f>IF(N165="snížená",J165,0)</f>
        <v>0</v>
      </c>
      <c r="BG165" s="192">
        <f>IF(N165="zákl. přenesená",J165,0)</f>
        <v>0</v>
      </c>
      <c r="BH165" s="192">
        <f>IF(N165="sníž. přenesená",J165,0)</f>
        <v>0</v>
      </c>
      <c r="BI165" s="192">
        <f>IF(N165="nulová",J165,0)</f>
        <v>0</v>
      </c>
      <c r="BJ165" s="18" t="s">
        <v>82</v>
      </c>
      <c r="BK165" s="192">
        <f>ROUND(I165*H165,2)</f>
        <v>0</v>
      </c>
      <c r="BL165" s="18" t="s">
        <v>275</v>
      </c>
      <c r="BM165" s="191" t="s">
        <v>881</v>
      </c>
    </row>
    <row r="166" spans="1:65" s="2" customFormat="1" ht="11.25">
      <c r="A166" s="35"/>
      <c r="B166" s="36"/>
      <c r="C166" s="37"/>
      <c r="D166" s="193" t="s">
        <v>168</v>
      </c>
      <c r="E166" s="37"/>
      <c r="F166" s="194" t="s">
        <v>882</v>
      </c>
      <c r="G166" s="37"/>
      <c r="H166" s="37"/>
      <c r="I166" s="195"/>
      <c r="J166" s="37"/>
      <c r="K166" s="37"/>
      <c r="L166" s="40"/>
      <c r="M166" s="196"/>
      <c r="N166" s="197"/>
      <c r="O166" s="65"/>
      <c r="P166" s="65"/>
      <c r="Q166" s="65"/>
      <c r="R166" s="65"/>
      <c r="S166" s="65"/>
      <c r="T166" s="66"/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T166" s="18" t="s">
        <v>168</v>
      </c>
      <c r="AU166" s="18" t="s">
        <v>84</v>
      </c>
    </row>
    <row r="167" spans="1:65" s="13" customFormat="1" ht="11.25">
      <c r="B167" s="198"/>
      <c r="C167" s="199"/>
      <c r="D167" s="200" t="s">
        <v>170</v>
      </c>
      <c r="E167" s="201" t="s">
        <v>19</v>
      </c>
      <c r="F167" s="202" t="s">
        <v>883</v>
      </c>
      <c r="G167" s="199"/>
      <c r="H167" s="203">
        <v>1</v>
      </c>
      <c r="I167" s="204"/>
      <c r="J167" s="199"/>
      <c r="K167" s="199"/>
      <c r="L167" s="205"/>
      <c r="M167" s="206"/>
      <c r="N167" s="207"/>
      <c r="O167" s="207"/>
      <c r="P167" s="207"/>
      <c r="Q167" s="207"/>
      <c r="R167" s="207"/>
      <c r="S167" s="207"/>
      <c r="T167" s="208"/>
      <c r="AT167" s="209" t="s">
        <v>170</v>
      </c>
      <c r="AU167" s="209" t="s">
        <v>84</v>
      </c>
      <c r="AV167" s="13" t="s">
        <v>84</v>
      </c>
      <c r="AW167" s="13" t="s">
        <v>36</v>
      </c>
      <c r="AX167" s="13" t="s">
        <v>82</v>
      </c>
      <c r="AY167" s="209" t="s">
        <v>159</v>
      </c>
    </row>
    <row r="168" spans="1:65" s="2" customFormat="1" ht="16.5" customHeight="1">
      <c r="A168" s="35"/>
      <c r="B168" s="36"/>
      <c r="C168" s="180" t="s">
        <v>414</v>
      </c>
      <c r="D168" s="180" t="s">
        <v>161</v>
      </c>
      <c r="E168" s="181" t="s">
        <v>884</v>
      </c>
      <c r="F168" s="182" t="s">
        <v>885</v>
      </c>
      <c r="G168" s="183" t="s">
        <v>255</v>
      </c>
      <c r="H168" s="184">
        <v>1</v>
      </c>
      <c r="I168" s="185"/>
      <c r="J168" s="186">
        <f>ROUND(I168*H168,2)</f>
        <v>0</v>
      </c>
      <c r="K168" s="182" t="s">
        <v>165</v>
      </c>
      <c r="L168" s="40"/>
      <c r="M168" s="187" t="s">
        <v>19</v>
      </c>
      <c r="N168" s="188" t="s">
        <v>46</v>
      </c>
      <c r="O168" s="65"/>
      <c r="P168" s="189">
        <f>O168*H168</f>
        <v>0</v>
      </c>
      <c r="Q168" s="189">
        <v>7.6999999999999996E-4</v>
      </c>
      <c r="R168" s="189">
        <f>Q168*H168</f>
        <v>7.6999999999999996E-4</v>
      </c>
      <c r="S168" s="189">
        <v>0</v>
      </c>
      <c r="T168" s="190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191" t="s">
        <v>275</v>
      </c>
      <c r="AT168" s="191" t="s">
        <v>161</v>
      </c>
      <c r="AU168" s="191" t="s">
        <v>84</v>
      </c>
      <c r="AY168" s="18" t="s">
        <v>159</v>
      </c>
      <c r="BE168" s="192">
        <f>IF(N168="základní",J168,0)</f>
        <v>0</v>
      </c>
      <c r="BF168" s="192">
        <f>IF(N168="snížená",J168,0)</f>
        <v>0</v>
      </c>
      <c r="BG168" s="192">
        <f>IF(N168="zákl. přenesená",J168,0)</f>
        <v>0</v>
      </c>
      <c r="BH168" s="192">
        <f>IF(N168="sníž. přenesená",J168,0)</f>
        <v>0</v>
      </c>
      <c r="BI168" s="192">
        <f>IF(N168="nulová",J168,0)</f>
        <v>0</v>
      </c>
      <c r="BJ168" s="18" t="s">
        <v>82</v>
      </c>
      <c r="BK168" s="192">
        <f>ROUND(I168*H168,2)</f>
        <v>0</v>
      </c>
      <c r="BL168" s="18" t="s">
        <v>275</v>
      </c>
      <c r="BM168" s="191" t="s">
        <v>886</v>
      </c>
    </row>
    <row r="169" spans="1:65" s="2" customFormat="1" ht="11.25">
      <c r="A169" s="35"/>
      <c r="B169" s="36"/>
      <c r="C169" s="37"/>
      <c r="D169" s="193" t="s">
        <v>168</v>
      </c>
      <c r="E169" s="37"/>
      <c r="F169" s="194" t="s">
        <v>887</v>
      </c>
      <c r="G169" s="37"/>
      <c r="H169" s="37"/>
      <c r="I169" s="195"/>
      <c r="J169" s="37"/>
      <c r="K169" s="37"/>
      <c r="L169" s="40"/>
      <c r="M169" s="196"/>
      <c r="N169" s="197"/>
      <c r="O169" s="65"/>
      <c r="P169" s="65"/>
      <c r="Q169" s="65"/>
      <c r="R169" s="65"/>
      <c r="S169" s="65"/>
      <c r="T169" s="66"/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T169" s="18" t="s">
        <v>168</v>
      </c>
      <c r="AU169" s="18" t="s">
        <v>84</v>
      </c>
    </row>
    <row r="170" spans="1:65" s="2" customFormat="1" ht="21.75" customHeight="1">
      <c r="A170" s="35"/>
      <c r="B170" s="36"/>
      <c r="C170" s="180" t="s">
        <v>419</v>
      </c>
      <c r="D170" s="180" t="s">
        <v>161</v>
      </c>
      <c r="E170" s="181" t="s">
        <v>888</v>
      </c>
      <c r="F170" s="182" t="s">
        <v>889</v>
      </c>
      <c r="G170" s="183" t="s">
        <v>255</v>
      </c>
      <c r="H170" s="184">
        <v>1</v>
      </c>
      <c r="I170" s="185"/>
      <c r="J170" s="186">
        <f>ROUND(I170*H170,2)</f>
        <v>0</v>
      </c>
      <c r="K170" s="182" t="s">
        <v>165</v>
      </c>
      <c r="L170" s="40"/>
      <c r="M170" s="187" t="s">
        <v>19</v>
      </c>
      <c r="N170" s="188" t="s">
        <v>46</v>
      </c>
      <c r="O170" s="65"/>
      <c r="P170" s="189">
        <f>O170*H170</f>
        <v>0</v>
      </c>
      <c r="Q170" s="189">
        <v>1.2700000000000001E-3</v>
      </c>
      <c r="R170" s="189">
        <f>Q170*H170</f>
        <v>1.2700000000000001E-3</v>
      </c>
      <c r="S170" s="189">
        <v>0</v>
      </c>
      <c r="T170" s="190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191" t="s">
        <v>275</v>
      </c>
      <c r="AT170" s="191" t="s">
        <v>161</v>
      </c>
      <c r="AU170" s="191" t="s">
        <v>84</v>
      </c>
      <c r="AY170" s="18" t="s">
        <v>159</v>
      </c>
      <c r="BE170" s="192">
        <f>IF(N170="základní",J170,0)</f>
        <v>0</v>
      </c>
      <c r="BF170" s="192">
        <f>IF(N170="snížená",J170,0)</f>
        <v>0</v>
      </c>
      <c r="BG170" s="192">
        <f>IF(N170="zákl. přenesená",J170,0)</f>
        <v>0</v>
      </c>
      <c r="BH170" s="192">
        <f>IF(N170="sníž. přenesená",J170,0)</f>
        <v>0</v>
      </c>
      <c r="BI170" s="192">
        <f>IF(N170="nulová",J170,0)</f>
        <v>0</v>
      </c>
      <c r="BJ170" s="18" t="s">
        <v>82</v>
      </c>
      <c r="BK170" s="192">
        <f>ROUND(I170*H170,2)</f>
        <v>0</v>
      </c>
      <c r="BL170" s="18" t="s">
        <v>275</v>
      </c>
      <c r="BM170" s="191" t="s">
        <v>890</v>
      </c>
    </row>
    <row r="171" spans="1:65" s="2" customFormat="1" ht="11.25">
      <c r="A171" s="35"/>
      <c r="B171" s="36"/>
      <c r="C171" s="37"/>
      <c r="D171" s="193" t="s">
        <v>168</v>
      </c>
      <c r="E171" s="37"/>
      <c r="F171" s="194" t="s">
        <v>891</v>
      </c>
      <c r="G171" s="37"/>
      <c r="H171" s="37"/>
      <c r="I171" s="195"/>
      <c r="J171" s="37"/>
      <c r="K171" s="37"/>
      <c r="L171" s="40"/>
      <c r="M171" s="196"/>
      <c r="N171" s="197"/>
      <c r="O171" s="65"/>
      <c r="P171" s="65"/>
      <c r="Q171" s="65"/>
      <c r="R171" s="65"/>
      <c r="S171" s="65"/>
      <c r="T171" s="66"/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T171" s="18" t="s">
        <v>168</v>
      </c>
      <c r="AU171" s="18" t="s">
        <v>84</v>
      </c>
    </row>
    <row r="172" spans="1:65" s="2" customFormat="1" ht="24.2" customHeight="1">
      <c r="A172" s="35"/>
      <c r="B172" s="36"/>
      <c r="C172" s="180" t="s">
        <v>426</v>
      </c>
      <c r="D172" s="180" t="s">
        <v>161</v>
      </c>
      <c r="E172" s="181" t="s">
        <v>892</v>
      </c>
      <c r="F172" s="182" t="s">
        <v>893</v>
      </c>
      <c r="G172" s="183" t="s">
        <v>198</v>
      </c>
      <c r="H172" s="184">
        <v>63</v>
      </c>
      <c r="I172" s="185"/>
      <c r="J172" s="186">
        <f>ROUND(I172*H172,2)</f>
        <v>0</v>
      </c>
      <c r="K172" s="182" t="s">
        <v>165</v>
      </c>
      <c r="L172" s="40"/>
      <c r="M172" s="187" t="s">
        <v>19</v>
      </c>
      <c r="N172" s="188" t="s">
        <v>46</v>
      </c>
      <c r="O172" s="65"/>
      <c r="P172" s="189">
        <f>O172*H172</f>
        <v>0</v>
      </c>
      <c r="Q172" s="189">
        <v>1.9000000000000001E-4</v>
      </c>
      <c r="R172" s="189">
        <f>Q172*H172</f>
        <v>1.1970000000000001E-2</v>
      </c>
      <c r="S172" s="189">
        <v>0</v>
      </c>
      <c r="T172" s="190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191" t="s">
        <v>275</v>
      </c>
      <c r="AT172" s="191" t="s">
        <v>161</v>
      </c>
      <c r="AU172" s="191" t="s">
        <v>84</v>
      </c>
      <c r="AY172" s="18" t="s">
        <v>159</v>
      </c>
      <c r="BE172" s="192">
        <f>IF(N172="základní",J172,0)</f>
        <v>0</v>
      </c>
      <c r="BF172" s="192">
        <f>IF(N172="snížená",J172,0)</f>
        <v>0</v>
      </c>
      <c r="BG172" s="192">
        <f>IF(N172="zákl. přenesená",J172,0)</f>
        <v>0</v>
      </c>
      <c r="BH172" s="192">
        <f>IF(N172="sníž. přenesená",J172,0)</f>
        <v>0</v>
      </c>
      <c r="BI172" s="192">
        <f>IF(N172="nulová",J172,0)</f>
        <v>0</v>
      </c>
      <c r="BJ172" s="18" t="s">
        <v>82</v>
      </c>
      <c r="BK172" s="192">
        <f>ROUND(I172*H172,2)</f>
        <v>0</v>
      </c>
      <c r="BL172" s="18" t="s">
        <v>275</v>
      </c>
      <c r="BM172" s="191" t="s">
        <v>894</v>
      </c>
    </row>
    <row r="173" spans="1:65" s="2" customFormat="1" ht="11.25">
      <c r="A173" s="35"/>
      <c r="B173" s="36"/>
      <c r="C173" s="37"/>
      <c r="D173" s="193" t="s">
        <v>168</v>
      </c>
      <c r="E173" s="37"/>
      <c r="F173" s="194" t="s">
        <v>895</v>
      </c>
      <c r="G173" s="37"/>
      <c r="H173" s="37"/>
      <c r="I173" s="195"/>
      <c r="J173" s="37"/>
      <c r="K173" s="37"/>
      <c r="L173" s="40"/>
      <c r="M173" s="196"/>
      <c r="N173" s="197"/>
      <c r="O173" s="65"/>
      <c r="P173" s="65"/>
      <c r="Q173" s="65"/>
      <c r="R173" s="65"/>
      <c r="S173" s="65"/>
      <c r="T173" s="66"/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T173" s="18" t="s">
        <v>168</v>
      </c>
      <c r="AU173" s="18" t="s">
        <v>84</v>
      </c>
    </row>
    <row r="174" spans="1:65" s="2" customFormat="1" ht="24.2" customHeight="1">
      <c r="A174" s="35"/>
      <c r="B174" s="36"/>
      <c r="C174" s="180" t="s">
        <v>432</v>
      </c>
      <c r="D174" s="180" t="s">
        <v>161</v>
      </c>
      <c r="E174" s="181" t="s">
        <v>896</v>
      </c>
      <c r="F174" s="182" t="s">
        <v>897</v>
      </c>
      <c r="G174" s="183" t="s">
        <v>174</v>
      </c>
      <c r="H174" s="184">
        <v>9.5000000000000001E-2</v>
      </c>
      <c r="I174" s="185"/>
      <c r="J174" s="186">
        <f>ROUND(I174*H174,2)</f>
        <v>0</v>
      </c>
      <c r="K174" s="182" t="s">
        <v>165</v>
      </c>
      <c r="L174" s="40"/>
      <c r="M174" s="187" t="s">
        <v>19</v>
      </c>
      <c r="N174" s="188" t="s">
        <v>46</v>
      </c>
      <c r="O174" s="65"/>
      <c r="P174" s="189">
        <f>O174*H174</f>
        <v>0</v>
      </c>
      <c r="Q174" s="189">
        <v>0</v>
      </c>
      <c r="R174" s="189">
        <f>Q174*H174</f>
        <v>0</v>
      </c>
      <c r="S174" s="189">
        <v>0</v>
      </c>
      <c r="T174" s="190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191" t="s">
        <v>275</v>
      </c>
      <c r="AT174" s="191" t="s">
        <v>161</v>
      </c>
      <c r="AU174" s="191" t="s">
        <v>84</v>
      </c>
      <c r="AY174" s="18" t="s">
        <v>159</v>
      </c>
      <c r="BE174" s="192">
        <f>IF(N174="základní",J174,0)</f>
        <v>0</v>
      </c>
      <c r="BF174" s="192">
        <f>IF(N174="snížená",J174,0)</f>
        <v>0</v>
      </c>
      <c r="BG174" s="192">
        <f>IF(N174="zákl. přenesená",J174,0)</f>
        <v>0</v>
      </c>
      <c r="BH174" s="192">
        <f>IF(N174="sníž. přenesená",J174,0)</f>
        <v>0</v>
      </c>
      <c r="BI174" s="192">
        <f>IF(N174="nulová",J174,0)</f>
        <v>0</v>
      </c>
      <c r="BJ174" s="18" t="s">
        <v>82</v>
      </c>
      <c r="BK174" s="192">
        <f>ROUND(I174*H174,2)</f>
        <v>0</v>
      </c>
      <c r="BL174" s="18" t="s">
        <v>275</v>
      </c>
      <c r="BM174" s="191" t="s">
        <v>898</v>
      </c>
    </row>
    <row r="175" spans="1:65" s="2" customFormat="1" ht="11.25">
      <c r="A175" s="35"/>
      <c r="B175" s="36"/>
      <c r="C175" s="37"/>
      <c r="D175" s="193" t="s">
        <v>168</v>
      </c>
      <c r="E175" s="37"/>
      <c r="F175" s="194" t="s">
        <v>899</v>
      </c>
      <c r="G175" s="37"/>
      <c r="H175" s="37"/>
      <c r="I175" s="195"/>
      <c r="J175" s="37"/>
      <c r="K175" s="37"/>
      <c r="L175" s="40"/>
      <c r="M175" s="196"/>
      <c r="N175" s="197"/>
      <c r="O175" s="65"/>
      <c r="P175" s="65"/>
      <c r="Q175" s="65"/>
      <c r="R175" s="65"/>
      <c r="S175" s="65"/>
      <c r="T175" s="66"/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T175" s="18" t="s">
        <v>168</v>
      </c>
      <c r="AU175" s="18" t="s">
        <v>84</v>
      </c>
    </row>
    <row r="176" spans="1:65" s="2" customFormat="1" ht="24.2" customHeight="1">
      <c r="A176" s="35"/>
      <c r="B176" s="36"/>
      <c r="C176" s="180" t="s">
        <v>439</v>
      </c>
      <c r="D176" s="180" t="s">
        <v>161</v>
      </c>
      <c r="E176" s="181" t="s">
        <v>900</v>
      </c>
      <c r="F176" s="182" t="s">
        <v>901</v>
      </c>
      <c r="G176" s="183" t="s">
        <v>174</v>
      </c>
      <c r="H176" s="184">
        <v>9.5000000000000001E-2</v>
      </c>
      <c r="I176" s="185"/>
      <c r="J176" s="186">
        <f>ROUND(I176*H176,2)</f>
        <v>0</v>
      </c>
      <c r="K176" s="182" t="s">
        <v>165</v>
      </c>
      <c r="L176" s="40"/>
      <c r="M176" s="187" t="s">
        <v>19</v>
      </c>
      <c r="N176" s="188" t="s">
        <v>46</v>
      </c>
      <c r="O176" s="65"/>
      <c r="P176" s="189">
        <f>O176*H176</f>
        <v>0</v>
      </c>
      <c r="Q176" s="189">
        <v>0</v>
      </c>
      <c r="R176" s="189">
        <f>Q176*H176</f>
        <v>0</v>
      </c>
      <c r="S176" s="189">
        <v>0</v>
      </c>
      <c r="T176" s="190">
        <f>S176*H176</f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191" t="s">
        <v>275</v>
      </c>
      <c r="AT176" s="191" t="s">
        <v>161</v>
      </c>
      <c r="AU176" s="191" t="s">
        <v>84</v>
      </c>
      <c r="AY176" s="18" t="s">
        <v>159</v>
      </c>
      <c r="BE176" s="192">
        <f>IF(N176="základní",J176,0)</f>
        <v>0</v>
      </c>
      <c r="BF176" s="192">
        <f>IF(N176="snížená",J176,0)</f>
        <v>0</v>
      </c>
      <c r="BG176" s="192">
        <f>IF(N176="zákl. přenesená",J176,0)</f>
        <v>0</v>
      </c>
      <c r="BH176" s="192">
        <f>IF(N176="sníž. přenesená",J176,0)</f>
        <v>0</v>
      </c>
      <c r="BI176" s="192">
        <f>IF(N176="nulová",J176,0)</f>
        <v>0</v>
      </c>
      <c r="BJ176" s="18" t="s">
        <v>82</v>
      </c>
      <c r="BK176" s="192">
        <f>ROUND(I176*H176,2)</f>
        <v>0</v>
      </c>
      <c r="BL176" s="18" t="s">
        <v>275</v>
      </c>
      <c r="BM176" s="191" t="s">
        <v>902</v>
      </c>
    </row>
    <row r="177" spans="1:65" s="2" customFormat="1" ht="11.25">
      <c r="A177" s="35"/>
      <c r="B177" s="36"/>
      <c r="C177" s="37"/>
      <c r="D177" s="193" t="s">
        <v>168</v>
      </c>
      <c r="E177" s="37"/>
      <c r="F177" s="194" t="s">
        <v>903</v>
      </c>
      <c r="G177" s="37"/>
      <c r="H177" s="37"/>
      <c r="I177" s="195"/>
      <c r="J177" s="37"/>
      <c r="K177" s="37"/>
      <c r="L177" s="40"/>
      <c r="M177" s="196"/>
      <c r="N177" s="197"/>
      <c r="O177" s="65"/>
      <c r="P177" s="65"/>
      <c r="Q177" s="65"/>
      <c r="R177" s="65"/>
      <c r="S177" s="65"/>
      <c r="T177" s="66"/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T177" s="18" t="s">
        <v>168</v>
      </c>
      <c r="AU177" s="18" t="s">
        <v>84</v>
      </c>
    </row>
    <row r="178" spans="1:65" s="12" customFormat="1" ht="22.9" customHeight="1">
      <c r="B178" s="164"/>
      <c r="C178" s="165"/>
      <c r="D178" s="166" t="s">
        <v>74</v>
      </c>
      <c r="E178" s="178" t="s">
        <v>904</v>
      </c>
      <c r="F178" s="178" t="s">
        <v>905</v>
      </c>
      <c r="G178" s="165"/>
      <c r="H178" s="165"/>
      <c r="I178" s="168"/>
      <c r="J178" s="179">
        <f>BK178</f>
        <v>0</v>
      </c>
      <c r="K178" s="165"/>
      <c r="L178" s="170"/>
      <c r="M178" s="171"/>
      <c r="N178" s="172"/>
      <c r="O178" s="172"/>
      <c r="P178" s="173">
        <f>SUM(P179:P223)</f>
        <v>0</v>
      </c>
      <c r="Q178" s="172"/>
      <c r="R178" s="173">
        <f>SUM(R179:R223)</f>
        <v>9.484999999999999E-2</v>
      </c>
      <c r="S178" s="172"/>
      <c r="T178" s="174">
        <f>SUM(T179:T223)</f>
        <v>0.10299</v>
      </c>
      <c r="AR178" s="175" t="s">
        <v>84</v>
      </c>
      <c r="AT178" s="176" t="s">
        <v>74</v>
      </c>
      <c r="AU178" s="176" t="s">
        <v>82</v>
      </c>
      <c r="AY178" s="175" t="s">
        <v>159</v>
      </c>
      <c r="BK178" s="177">
        <f>SUM(BK179:BK223)</f>
        <v>0</v>
      </c>
    </row>
    <row r="179" spans="1:65" s="2" customFormat="1" ht="16.5" customHeight="1">
      <c r="A179" s="35"/>
      <c r="B179" s="36"/>
      <c r="C179" s="180" t="s">
        <v>445</v>
      </c>
      <c r="D179" s="180" t="s">
        <v>161</v>
      </c>
      <c r="E179" s="181" t="s">
        <v>906</v>
      </c>
      <c r="F179" s="182" t="s">
        <v>907</v>
      </c>
      <c r="G179" s="183" t="s">
        <v>255</v>
      </c>
      <c r="H179" s="184">
        <v>2</v>
      </c>
      <c r="I179" s="185"/>
      <c r="J179" s="186">
        <f>ROUND(I179*H179,2)</f>
        <v>0</v>
      </c>
      <c r="K179" s="182" t="s">
        <v>165</v>
      </c>
      <c r="L179" s="40"/>
      <c r="M179" s="187" t="s">
        <v>19</v>
      </c>
      <c r="N179" s="188" t="s">
        <v>46</v>
      </c>
      <c r="O179" s="65"/>
      <c r="P179" s="189">
        <f>O179*H179</f>
        <v>0</v>
      </c>
      <c r="Q179" s="189">
        <v>2.2000000000000001E-4</v>
      </c>
      <c r="R179" s="189">
        <f>Q179*H179</f>
        <v>4.4000000000000002E-4</v>
      </c>
      <c r="S179" s="189">
        <v>0</v>
      </c>
      <c r="T179" s="190">
        <f>S179*H179</f>
        <v>0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191" t="s">
        <v>275</v>
      </c>
      <c r="AT179" s="191" t="s">
        <v>161</v>
      </c>
      <c r="AU179" s="191" t="s">
        <v>84</v>
      </c>
      <c r="AY179" s="18" t="s">
        <v>159</v>
      </c>
      <c r="BE179" s="192">
        <f>IF(N179="základní",J179,0)</f>
        <v>0</v>
      </c>
      <c r="BF179" s="192">
        <f>IF(N179="snížená",J179,0)</f>
        <v>0</v>
      </c>
      <c r="BG179" s="192">
        <f>IF(N179="zákl. přenesená",J179,0)</f>
        <v>0</v>
      </c>
      <c r="BH179" s="192">
        <f>IF(N179="sníž. přenesená",J179,0)</f>
        <v>0</v>
      </c>
      <c r="BI179" s="192">
        <f>IF(N179="nulová",J179,0)</f>
        <v>0</v>
      </c>
      <c r="BJ179" s="18" t="s">
        <v>82</v>
      </c>
      <c r="BK179" s="192">
        <f>ROUND(I179*H179,2)</f>
        <v>0</v>
      </c>
      <c r="BL179" s="18" t="s">
        <v>275</v>
      </c>
      <c r="BM179" s="191" t="s">
        <v>908</v>
      </c>
    </row>
    <row r="180" spans="1:65" s="2" customFormat="1" ht="11.25">
      <c r="A180" s="35"/>
      <c r="B180" s="36"/>
      <c r="C180" s="37"/>
      <c r="D180" s="193" t="s">
        <v>168</v>
      </c>
      <c r="E180" s="37"/>
      <c r="F180" s="194" t="s">
        <v>909</v>
      </c>
      <c r="G180" s="37"/>
      <c r="H180" s="37"/>
      <c r="I180" s="195"/>
      <c r="J180" s="37"/>
      <c r="K180" s="37"/>
      <c r="L180" s="40"/>
      <c r="M180" s="196"/>
      <c r="N180" s="197"/>
      <c r="O180" s="65"/>
      <c r="P180" s="65"/>
      <c r="Q180" s="65"/>
      <c r="R180" s="65"/>
      <c r="S180" s="65"/>
      <c r="T180" s="66"/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T180" s="18" t="s">
        <v>168</v>
      </c>
      <c r="AU180" s="18" t="s">
        <v>84</v>
      </c>
    </row>
    <row r="181" spans="1:65" s="2" customFormat="1" ht="16.5" customHeight="1">
      <c r="A181" s="35"/>
      <c r="B181" s="36"/>
      <c r="C181" s="180" t="s">
        <v>451</v>
      </c>
      <c r="D181" s="180" t="s">
        <v>161</v>
      </c>
      <c r="E181" s="181" t="s">
        <v>910</v>
      </c>
      <c r="F181" s="182" t="s">
        <v>911</v>
      </c>
      <c r="G181" s="183" t="s">
        <v>862</v>
      </c>
      <c r="H181" s="184">
        <v>1</v>
      </c>
      <c r="I181" s="185"/>
      <c r="J181" s="186">
        <f>ROUND(I181*H181,2)</f>
        <v>0</v>
      </c>
      <c r="K181" s="182" t="s">
        <v>165</v>
      </c>
      <c r="L181" s="40"/>
      <c r="M181" s="187" t="s">
        <v>19</v>
      </c>
      <c r="N181" s="188" t="s">
        <v>46</v>
      </c>
      <c r="O181" s="65"/>
      <c r="P181" s="189">
        <f>O181*H181</f>
        <v>0</v>
      </c>
      <c r="Q181" s="189">
        <v>0</v>
      </c>
      <c r="R181" s="189">
        <f>Q181*H181</f>
        <v>0</v>
      </c>
      <c r="S181" s="189">
        <v>3.4200000000000001E-2</v>
      </c>
      <c r="T181" s="190">
        <f>S181*H181</f>
        <v>3.4200000000000001E-2</v>
      </c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191" t="s">
        <v>275</v>
      </c>
      <c r="AT181" s="191" t="s">
        <v>161</v>
      </c>
      <c r="AU181" s="191" t="s">
        <v>84</v>
      </c>
      <c r="AY181" s="18" t="s">
        <v>159</v>
      </c>
      <c r="BE181" s="192">
        <f>IF(N181="základní",J181,0)</f>
        <v>0</v>
      </c>
      <c r="BF181" s="192">
        <f>IF(N181="snížená",J181,0)</f>
        <v>0</v>
      </c>
      <c r="BG181" s="192">
        <f>IF(N181="zákl. přenesená",J181,0)</f>
        <v>0</v>
      </c>
      <c r="BH181" s="192">
        <f>IF(N181="sníž. přenesená",J181,0)</f>
        <v>0</v>
      </c>
      <c r="BI181" s="192">
        <f>IF(N181="nulová",J181,0)</f>
        <v>0</v>
      </c>
      <c r="BJ181" s="18" t="s">
        <v>82</v>
      </c>
      <c r="BK181" s="192">
        <f>ROUND(I181*H181,2)</f>
        <v>0</v>
      </c>
      <c r="BL181" s="18" t="s">
        <v>275</v>
      </c>
      <c r="BM181" s="191" t="s">
        <v>912</v>
      </c>
    </row>
    <row r="182" spans="1:65" s="2" customFormat="1" ht="11.25">
      <c r="A182" s="35"/>
      <c r="B182" s="36"/>
      <c r="C182" s="37"/>
      <c r="D182" s="193" t="s">
        <v>168</v>
      </c>
      <c r="E182" s="37"/>
      <c r="F182" s="194" t="s">
        <v>913</v>
      </c>
      <c r="G182" s="37"/>
      <c r="H182" s="37"/>
      <c r="I182" s="195"/>
      <c r="J182" s="37"/>
      <c r="K182" s="37"/>
      <c r="L182" s="40"/>
      <c r="M182" s="196"/>
      <c r="N182" s="197"/>
      <c r="O182" s="65"/>
      <c r="P182" s="65"/>
      <c r="Q182" s="65"/>
      <c r="R182" s="65"/>
      <c r="S182" s="65"/>
      <c r="T182" s="66"/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T182" s="18" t="s">
        <v>168</v>
      </c>
      <c r="AU182" s="18" t="s">
        <v>84</v>
      </c>
    </row>
    <row r="183" spans="1:65" s="2" customFormat="1" ht="16.5" customHeight="1">
      <c r="A183" s="35"/>
      <c r="B183" s="36"/>
      <c r="C183" s="180" t="s">
        <v>456</v>
      </c>
      <c r="D183" s="180" t="s">
        <v>161</v>
      </c>
      <c r="E183" s="181" t="s">
        <v>914</v>
      </c>
      <c r="F183" s="182" t="s">
        <v>915</v>
      </c>
      <c r="G183" s="183" t="s">
        <v>255</v>
      </c>
      <c r="H183" s="184">
        <v>1</v>
      </c>
      <c r="I183" s="185"/>
      <c r="J183" s="186">
        <f>ROUND(I183*H183,2)</f>
        <v>0</v>
      </c>
      <c r="K183" s="182" t="s">
        <v>165</v>
      </c>
      <c r="L183" s="40"/>
      <c r="M183" s="187" t="s">
        <v>19</v>
      </c>
      <c r="N183" s="188" t="s">
        <v>46</v>
      </c>
      <c r="O183" s="65"/>
      <c r="P183" s="189">
        <f>O183*H183</f>
        <v>0</v>
      </c>
      <c r="Q183" s="189">
        <v>2.47E-3</v>
      </c>
      <c r="R183" s="189">
        <f>Q183*H183</f>
        <v>2.47E-3</v>
      </c>
      <c r="S183" s="189">
        <v>0</v>
      </c>
      <c r="T183" s="190">
        <f>S183*H183</f>
        <v>0</v>
      </c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191" t="s">
        <v>275</v>
      </c>
      <c r="AT183" s="191" t="s">
        <v>161</v>
      </c>
      <c r="AU183" s="191" t="s">
        <v>84</v>
      </c>
      <c r="AY183" s="18" t="s">
        <v>159</v>
      </c>
      <c r="BE183" s="192">
        <f>IF(N183="základní",J183,0)</f>
        <v>0</v>
      </c>
      <c r="BF183" s="192">
        <f>IF(N183="snížená",J183,0)</f>
        <v>0</v>
      </c>
      <c r="BG183" s="192">
        <f>IF(N183="zákl. přenesená",J183,0)</f>
        <v>0</v>
      </c>
      <c r="BH183" s="192">
        <f>IF(N183="sníž. přenesená",J183,0)</f>
        <v>0</v>
      </c>
      <c r="BI183" s="192">
        <f>IF(N183="nulová",J183,0)</f>
        <v>0</v>
      </c>
      <c r="BJ183" s="18" t="s">
        <v>82</v>
      </c>
      <c r="BK183" s="192">
        <f>ROUND(I183*H183,2)</f>
        <v>0</v>
      </c>
      <c r="BL183" s="18" t="s">
        <v>275</v>
      </c>
      <c r="BM183" s="191" t="s">
        <v>916</v>
      </c>
    </row>
    <row r="184" spans="1:65" s="2" customFormat="1" ht="11.25">
      <c r="A184" s="35"/>
      <c r="B184" s="36"/>
      <c r="C184" s="37"/>
      <c r="D184" s="193" t="s">
        <v>168</v>
      </c>
      <c r="E184" s="37"/>
      <c r="F184" s="194" t="s">
        <v>917</v>
      </c>
      <c r="G184" s="37"/>
      <c r="H184" s="37"/>
      <c r="I184" s="195"/>
      <c r="J184" s="37"/>
      <c r="K184" s="37"/>
      <c r="L184" s="40"/>
      <c r="M184" s="196"/>
      <c r="N184" s="197"/>
      <c r="O184" s="65"/>
      <c r="P184" s="65"/>
      <c r="Q184" s="65"/>
      <c r="R184" s="65"/>
      <c r="S184" s="65"/>
      <c r="T184" s="66"/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T184" s="18" t="s">
        <v>168</v>
      </c>
      <c r="AU184" s="18" t="s">
        <v>84</v>
      </c>
    </row>
    <row r="185" spans="1:65" s="2" customFormat="1" ht="16.5" customHeight="1">
      <c r="A185" s="35"/>
      <c r="B185" s="36"/>
      <c r="C185" s="231" t="s">
        <v>461</v>
      </c>
      <c r="D185" s="231" t="s">
        <v>259</v>
      </c>
      <c r="E185" s="232" t="s">
        <v>918</v>
      </c>
      <c r="F185" s="233" t="s">
        <v>919</v>
      </c>
      <c r="G185" s="234" t="s">
        <v>255</v>
      </c>
      <c r="H185" s="235">
        <v>1</v>
      </c>
      <c r="I185" s="236"/>
      <c r="J185" s="237">
        <f>ROUND(I185*H185,2)</f>
        <v>0</v>
      </c>
      <c r="K185" s="233" t="s">
        <v>165</v>
      </c>
      <c r="L185" s="238"/>
      <c r="M185" s="239" t="s">
        <v>19</v>
      </c>
      <c r="N185" s="240" t="s">
        <v>46</v>
      </c>
      <c r="O185" s="65"/>
      <c r="P185" s="189">
        <f>O185*H185</f>
        <v>0</v>
      </c>
      <c r="Q185" s="189">
        <v>1.4500000000000001E-2</v>
      </c>
      <c r="R185" s="189">
        <f>Q185*H185</f>
        <v>1.4500000000000001E-2</v>
      </c>
      <c r="S185" s="189">
        <v>0</v>
      </c>
      <c r="T185" s="190">
        <f>S185*H185</f>
        <v>0</v>
      </c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R185" s="191" t="s">
        <v>388</v>
      </c>
      <c r="AT185" s="191" t="s">
        <v>259</v>
      </c>
      <c r="AU185" s="191" t="s">
        <v>84</v>
      </c>
      <c r="AY185" s="18" t="s">
        <v>159</v>
      </c>
      <c r="BE185" s="192">
        <f>IF(N185="základní",J185,0)</f>
        <v>0</v>
      </c>
      <c r="BF185" s="192">
        <f>IF(N185="snížená",J185,0)</f>
        <v>0</v>
      </c>
      <c r="BG185" s="192">
        <f>IF(N185="zákl. přenesená",J185,0)</f>
        <v>0</v>
      </c>
      <c r="BH185" s="192">
        <f>IF(N185="sníž. přenesená",J185,0)</f>
        <v>0</v>
      </c>
      <c r="BI185" s="192">
        <f>IF(N185="nulová",J185,0)</f>
        <v>0</v>
      </c>
      <c r="BJ185" s="18" t="s">
        <v>82</v>
      </c>
      <c r="BK185" s="192">
        <f>ROUND(I185*H185,2)</f>
        <v>0</v>
      </c>
      <c r="BL185" s="18" t="s">
        <v>275</v>
      </c>
      <c r="BM185" s="191" t="s">
        <v>920</v>
      </c>
    </row>
    <row r="186" spans="1:65" s="2" customFormat="1" ht="16.5" customHeight="1">
      <c r="A186" s="35"/>
      <c r="B186" s="36"/>
      <c r="C186" s="231" t="s">
        <v>467</v>
      </c>
      <c r="D186" s="231" t="s">
        <v>259</v>
      </c>
      <c r="E186" s="232" t="s">
        <v>921</v>
      </c>
      <c r="F186" s="233" t="s">
        <v>922</v>
      </c>
      <c r="G186" s="234" t="s">
        <v>255</v>
      </c>
      <c r="H186" s="235">
        <v>1</v>
      </c>
      <c r="I186" s="236"/>
      <c r="J186" s="237">
        <f>ROUND(I186*H186,2)</f>
        <v>0</v>
      </c>
      <c r="K186" s="233" t="s">
        <v>165</v>
      </c>
      <c r="L186" s="238"/>
      <c r="M186" s="239" t="s">
        <v>19</v>
      </c>
      <c r="N186" s="240" t="s">
        <v>46</v>
      </c>
      <c r="O186" s="65"/>
      <c r="P186" s="189">
        <f>O186*H186</f>
        <v>0</v>
      </c>
      <c r="Q186" s="189">
        <v>1.2800000000000001E-3</v>
      </c>
      <c r="R186" s="189">
        <f>Q186*H186</f>
        <v>1.2800000000000001E-3</v>
      </c>
      <c r="S186" s="189">
        <v>0</v>
      </c>
      <c r="T186" s="190">
        <f>S186*H186</f>
        <v>0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191" t="s">
        <v>388</v>
      </c>
      <c r="AT186" s="191" t="s">
        <v>259</v>
      </c>
      <c r="AU186" s="191" t="s">
        <v>84</v>
      </c>
      <c r="AY186" s="18" t="s">
        <v>159</v>
      </c>
      <c r="BE186" s="192">
        <f>IF(N186="základní",J186,0)</f>
        <v>0</v>
      </c>
      <c r="BF186" s="192">
        <f>IF(N186="snížená",J186,0)</f>
        <v>0</v>
      </c>
      <c r="BG186" s="192">
        <f>IF(N186="zákl. přenesená",J186,0)</f>
        <v>0</v>
      </c>
      <c r="BH186" s="192">
        <f>IF(N186="sníž. přenesená",J186,0)</f>
        <v>0</v>
      </c>
      <c r="BI186" s="192">
        <f>IF(N186="nulová",J186,0)</f>
        <v>0</v>
      </c>
      <c r="BJ186" s="18" t="s">
        <v>82</v>
      </c>
      <c r="BK186" s="192">
        <f>ROUND(I186*H186,2)</f>
        <v>0</v>
      </c>
      <c r="BL186" s="18" t="s">
        <v>275</v>
      </c>
      <c r="BM186" s="191" t="s">
        <v>923</v>
      </c>
    </row>
    <row r="187" spans="1:65" s="2" customFormat="1" ht="16.5" customHeight="1">
      <c r="A187" s="35"/>
      <c r="B187" s="36"/>
      <c r="C187" s="180" t="s">
        <v>472</v>
      </c>
      <c r="D187" s="180" t="s">
        <v>161</v>
      </c>
      <c r="E187" s="181" t="s">
        <v>924</v>
      </c>
      <c r="F187" s="182" t="s">
        <v>925</v>
      </c>
      <c r="G187" s="183" t="s">
        <v>862</v>
      </c>
      <c r="H187" s="184">
        <v>1</v>
      </c>
      <c r="I187" s="185"/>
      <c r="J187" s="186">
        <f>ROUND(I187*H187,2)</f>
        <v>0</v>
      </c>
      <c r="K187" s="182" t="s">
        <v>165</v>
      </c>
      <c r="L187" s="40"/>
      <c r="M187" s="187" t="s">
        <v>19</v>
      </c>
      <c r="N187" s="188" t="s">
        <v>46</v>
      </c>
      <c r="O187" s="65"/>
      <c r="P187" s="189">
        <f>O187*H187</f>
        <v>0</v>
      </c>
      <c r="Q187" s="189">
        <v>0</v>
      </c>
      <c r="R187" s="189">
        <f>Q187*H187</f>
        <v>0</v>
      </c>
      <c r="S187" s="189">
        <v>1.9460000000000002E-2</v>
      </c>
      <c r="T187" s="190">
        <f>S187*H187</f>
        <v>1.9460000000000002E-2</v>
      </c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R187" s="191" t="s">
        <v>275</v>
      </c>
      <c r="AT187" s="191" t="s">
        <v>161</v>
      </c>
      <c r="AU187" s="191" t="s">
        <v>84</v>
      </c>
      <c r="AY187" s="18" t="s">
        <v>159</v>
      </c>
      <c r="BE187" s="192">
        <f>IF(N187="základní",J187,0)</f>
        <v>0</v>
      </c>
      <c r="BF187" s="192">
        <f>IF(N187="snížená",J187,0)</f>
        <v>0</v>
      </c>
      <c r="BG187" s="192">
        <f>IF(N187="zákl. přenesená",J187,0)</f>
        <v>0</v>
      </c>
      <c r="BH187" s="192">
        <f>IF(N187="sníž. přenesená",J187,0)</f>
        <v>0</v>
      </c>
      <c r="BI187" s="192">
        <f>IF(N187="nulová",J187,0)</f>
        <v>0</v>
      </c>
      <c r="BJ187" s="18" t="s">
        <v>82</v>
      </c>
      <c r="BK187" s="192">
        <f>ROUND(I187*H187,2)</f>
        <v>0</v>
      </c>
      <c r="BL187" s="18" t="s">
        <v>275</v>
      </c>
      <c r="BM187" s="191" t="s">
        <v>926</v>
      </c>
    </row>
    <row r="188" spans="1:65" s="2" customFormat="1" ht="11.25">
      <c r="A188" s="35"/>
      <c r="B188" s="36"/>
      <c r="C188" s="37"/>
      <c r="D188" s="193" t="s">
        <v>168</v>
      </c>
      <c r="E188" s="37"/>
      <c r="F188" s="194" t="s">
        <v>927</v>
      </c>
      <c r="G188" s="37"/>
      <c r="H188" s="37"/>
      <c r="I188" s="195"/>
      <c r="J188" s="37"/>
      <c r="K188" s="37"/>
      <c r="L188" s="40"/>
      <c r="M188" s="196"/>
      <c r="N188" s="197"/>
      <c r="O188" s="65"/>
      <c r="P188" s="65"/>
      <c r="Q188" s="65"/>
      <c r="R188" s="65"/>
      <c r="S188" s="65"/>
      <c r="T188" s="66"/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T188" s="18" t="s">
        <v>168</v>
      </c>
      <c r="AU188" s="18" t="s">
        <v>84</v>
      </c>
    </row>
    <row r="189" spans="1:65" s="2" customFormat="1" ht="16.5" customHeight="1">
      <c r="A189" s="35"/>
      <c r="B189" s="36"/>
      <c r="C189" s="180" t="s">
        <v>477</v>
      </c>
      <c r="D189" s="180" t="s">
        <v>161</v>
      </c>
      <c r="E189" s="181" t="s">
        <v>928</v>
      </c>
      <c r="F189" s="182" t="s">
        <v>929</v>
      </c>
      <c r="G189" s="183" t="s">
        <v>862</v>
      </c>
      <c r="H189" s="184">
        <v>1</v>
      </c>
      <c r="I189" s="185"/>
      <c r="J189" s="186">
        <f>ROUND(I189*H189,2)</f>
        <v>0</v>
      </c>
      <c r="K189" s="182" t="s">
        <v>165</v>
      </c>
      <c r="L189" s="40"/>
      <c r="M189" s="187" t="s">
        <v>19</v>
      </c>
      <c r="N189" s="188" t="s">
        <v>46</v>
      </c>
      <c r="O189" s="65"/>
      <c r="P189" s="189">
        <f>O189*H189</f>
        <v>0</v>
      </c>
      <c r="Q189" s="189">
        <v>1.73E-3</v>
      </c>
      <c r="R189" s="189">
        <f>Q189*H189</f>
        <v>1.73E-3</v>
      </c>
      <c r="S189" s="189">
        <v>0</v>
      </c>
      <c r="T189" s="190">
        <f>S189*H189</f>
        <v>0</v>
      </c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R189" s="191" t="s">
        <v>275</v>
      </c>
      <c r="AT189" s="191" t="s">
        <v>161</v>
      </c>
      <c r="AU189" s="191" t="s">
        <v>84</v>
      </c>
      <c r="AY189" s="18" t="s">
        <v>159</v>
      </c>
      <c r="BE189" s="192">
        <f>IF(N189="základní",J189,0)</f>
        <v>0</v>
      </c>
      <c r="BF189" s="192">
        <f>IF(N189="snížená",J189,0)</f>
        <v>0</v>
      </c>
      <c r="BG189" s="192">
        <f>IF(N189="zákl. přenesená",J189,0)</f>
        <v>0</v>
      </c>
      <c r="BH189" s="192">
        <f>IF(N189="sníž. přenesená",J189,0)</f>
        <v>0</v>
      </c>
      <c r="BI189" s="192">
        <f>IF(N189="nulová",J189,0)</f>
        <v>0</v>
      </c>
      <c r="BJ189" s="18" t="s">
        <v>82</v>
      </c>
      <c r="BK189" s="192">
        <f>ROUND(I189*H189,2)</f>
        <v>0</v>
      </c>
      <c r="BL189" s="18" t="s">
        <v>275</v>
      </c>
      <c r="BM189" s="191" t="s">
        <v>930</v>
      </c>
    </row>
    <row r="190" spans="1:65" s="2" customFormat="1" ht="11.25">
      <c r="A190" s="35"/>
      <c r="B190" s="36"/>
      <c r="C190" s="37"/>
      <c r="D190" s="193" t="s">
        <v>168</v>
      </c>
      <c r="E190" s="37"/>
      <c r="F190" s="194" t="s">
        <v>931</v>
      </c>
      <c r="G190" s="37"/>
      <c r="H190" s="37"/>
      <c r="I190" s="195"/>
      <c r="J190" s="37"/>
      <c r="K190" s="37"/>
      <c r="L190" s="40"/>
      <c r="M190" s="196"/>
      <c r="N190" s="197"/>
      <c r="O190" s="65"/>
      <c r="P190" s="65"/>
      <c r="Q190" s="65"/>
      <c r="R190" s="65"/>
      <c r="S190" s="65"/>
      <c r="T190" s="66"/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T190" s="18" t="s">
        <v>168</v>
      </c>
      <c r="AU190" s="18" t="s">
        <v>84</v>
      </c>
    </row>
    <row r="191" spans="1:65" s="2" customFormat="1" ht="16.5" customHeight="1">
      <c r="A191" s="35"/>
      <c r="B191" s="36"/>
      <c r="C191" s="231" t="s">
        <v>485</v>
      </c>
      <c r="D191" s="231" t="s">
        <v>259</v>
      </c>
      <c r="E191" s="232" t="s">
        <v>932</v>
      </c>
      <c r="F191" s="233" t="s">
        <v>933</v>
      </c>
      <c r="G191" s="234" t="s">
        <v>255</v>
      </c>
      <c r="H191" s="235">
        <v>1</v>
      </c>
      <c r="I191" s="236"/>
      <c r="J191" s="237">
        <f>ROUND(I191*H191,2)</f>
        <v>0</v>
      </c>
      <c r="K191" s="233" t="s">
        <v>165</v>
      </c>
      <c r="L191" s="238"/>
      <c r="M191" s="239" t="s">
        <v>19</v>
      </c>
      <c r="N191" s="240" t="s">
        <v>46</v>
      </c>
      <c r="O191" s="65"/>
      <c r="P191" s="189">
        <f>O191*H191</f>
        <v>0</v>
      </c>
      <c r="Q191" s="189">
        <v>1.2E-2</v>
      </c>
      <c r="R191" s="189">
        <f>Q191*H191</f>
        <v>1.2E-2</v>
      </c>
      <c r="S191" s="189">
        <v>0</v>
      </c>
      <c r="T191" s="190">
        <f>S191*H191</f>
        <v>0</v>
      </c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R191" s="191" t="s">
        <v>388</v>
      </c>
      <c r="AT191" s="191" t="s">
        <v>259</v>
      </c>
      <c r="AU191" s="191" t="s">
        <v>84</v>
      </c>
      <c r="AY191" s="18" t="s">
        <v>159</v>
      </c>
      <c r="BE191" s="192">
        <f>IF(N191="základní",J191,0)</f>
        <v>0</v>
      </c>
      <c r="BF191" s="192">
        <f>IF(N191="snížená",J191,0)</f>
        <v>0</v>
      </c>
      <c r="BG191" s="192">
        <f>IF(N191="zákl. přenesená",J191,0)</f>
        <v>0</v>
      </c>
      <c r="BH191" s="192">
        <f>IF(N191="sníž. přenesená",J191,0)</f>
        <v>0</v>
      </c>
      <c r="BI191" s="192">
        <f>IF(N191="nulová",J191,0)</f>
        <v>0</v>
      </c>
      <c r="BJ191" s="18" t="s">
        <v>82</v>
      </c>
      <c r="BK191" s="192">
        <f>ROUND(I191*H191,2)</f>
        <v>0</v>
      </c>
      <c r="BL191" s="18" t="s">
        <v>275</v>
      </c>
      <c r="BM191" s="191" t="s">
        <v>934</v>
      </c>
    </row>
    <row r="192" spans="1:65" s="2" customFormat="1" ht="16.5" customHeight="1">
      <c r="A192" s="35"/>
      <c r="B192" s="36"/>
      <c r="C192" s="180" t="s">
        <v>490</v>
      </c>
      <c r="D192" s="180" t="s">
        <v>161</v>
      </c>
      <c r="E192" s="181" t="s">
        <v>935</v>
      </c>
      <c r="F192" s="182" t="s">
        <v>936</v>
      </c>
      <c r="G192" s="183" t="s">
        <v>862</v>
      </c>
      <c r="H192" s="184">
        <v>1</v>
      </c>
      <c r="I192" s="185"/>
      <c r="J192" s="186">
        <f>ROUND(I192*H192,2)</f>
        <v>0</v>
      </c>
      <c r="K192" s="182" t="s">
        <v>165</v>
      </c>
      <c r="L192" s="40"/>
      <c r="M192" s="187" t="s">
        <v>19</v>
      </c>
      <c r="N192" s="188" t="s">
        <v>46</v>
      </c>
      <c r="O192" s="65"/>
      <c r="P192" s="189">
        <f>O192*H192</f>
        <v>0</v>
      </c>
      <c r="Q192" s="189">
        <v>0</v>
      </c>
      <c r="R192" s="189">
        <f>Q192*H192</f>
        <v>0</v>
      </c>
      <c r="S192" s="189">
        <v>3.2899999999999999E-2</v>
      </c>
      <c r="T192" s="190">
        <f>S192*H192</f>
        <v>3.2899999999999999E-2</v>
      </c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R192" s="191" t="s">
        <v>275</v>
      </c>
      <c r="AT192" s="191" t="s">
        <v>161</v>
      </c>
      <c r="AU192" s="191" t="s">
        <v>84</v>
      </c>
      <c r="AY192" s="18" t="s">
        <v>159</v>
      </c>
      <c r="BE192" s="192">
        <f>IF(N192="základní",J192,0)</f>
        <v>0</v>
      </c>
      <c r="BF192" s="192">
        <f>IF(N192="snížená",J192,0)</f>
        <v>0</v>
      </c>
      <c r="BG192" s="192">
        <f>IF(N192="zákl. přenesená",J192,0)</f>
        <v>0</v>
      </c>
      <c r="BH192" s="192">
        <f>IF(N192="sníž. přenesená",J192,0)</f>
        <v>0</v>
      </c>
      <c r="BI192" s="192">
        <f>IF(N192="nulová",J192,0)</f>
        <v>0</v>
      </c>
      <c r="BJ192" s="18" t="s">
        <v>82</v>
      </c>
      <c r="BK192" s="192">
        <f>ROUND(I192*H192,2)</f>
        <v>0</v>
      </c>
      <c r="BL192" s="18" t="s">
        <v>275</v>
      </c>
      <c r="BM192" s="191" t="s">
        <v>937</v>
      </c>
    </row>
    <row r="193" spans="1:65" s="2" customFormat="1" ht="11.25">
      <c r="A193" s="35"/>
      <c r="B193" s="36"/>
      <c r="C193" s="37"/>
      <c r="D193" s="193" t="s">
        <v>168</v>
      </c>
      <c r="E193" s="37"/>
      <c r="F193" s="194" t="s">
        <v>938</v>
      </c>
      <c r="G193" s="37"/>
      <c r="H193" s="37"/>
      <c r="I193" s="195"/>
      <c r="J193" s="37"/>
      <c r="K193" s="37"/>
      <c r="L193" s="40"/>
      <c r="M193" s="196"/>
      <c r="N193" s="197"/>
      <c r="O193" s="65"/>
      <c r="P193" s="65"/>
      <c r="Q193" s="65"/>
      <c r="R193" s="65"/>
      <c r="S193" s="65"/>
      <c r="T193" s="66"/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T193" s="18" t="s">
        <v>168</v>
      </c>
      <c r="AU193" s="18" t="s">
        <v>84</v>
      </c>
    </row>
    <row r="194" spans="1:65" s="2" customFormat="1" ht="16.5" customHeight="1">
      <c r="A194" s="35"/>
      <c r="B194" s="36"/>
      <c r="C194" s="180" t="s">
        <v>495</v>
      </c>
      <c r="D194" s="180" t="s">
        <v>161</v>
      </c>
      <c r="E194" s="181" t="s">
        <v>939</v>
      </c>
      <c r="F194" s="182" t="s">
        <v>940</v>
      </c>
      <c r="G194" s="183" t="s">
        <v>862</v>
      </c>
      <c r="H194" s="184">
        <v>1</v>
      </c>
      <c r="I194" s="185"/>
      <c r="J194" s="186">
        <f>ROUND(I194*H194,2)</f>
        <v>0</v>
      </c>
      <c r="K194" s="182" t="s">
        <v>165</v>
      </c>
      <c r="L194" s="40"/>
      <c r="M194" s="187" t="s">
        <v>19</v>
      </c>
      <c r="N194" s="188" t="s">
        <v>46</v>
      </c>
      <c r="O194" s="65"/>
      <c r="P194" s="189">
        <f>O194*H194</f>
        <v>0</v>
      </c>
      <c r="Q194" s="189">
        <v>3.4000000000000002E-4</v>
      </c>
      <c r="R194" s="189">
        <f>Q194*H194</f>
        <v>3.4000000000000002E-4</v>
      </c>
      <c r="S194" s="189">
        <v>0</v>
      </c>
      <c r="T194" s="190">
        <f>S194*H194</f>
        <v>0</v>
      </c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R194" s="191" t="s">
        <v>275</v>
      </c>
      <c r="AT194" s="191" t="s">
        <v>161</v>
      </c>
      <c r="AU194" s="191" t="s">
        <v>84</v>
      </c>
      <c r="AY194" s="18" t="s">
        <v>159</v>
      </c>
      <c r="BE194" s="192">
        <f>IF(N194="základní",J194,0)</f>
        <v>0</v>
      </c>
      <c r="BF194" s="192">
        <f>IF(N194="snížená",J194,0)</f>
        <v>0</v>
      </c>
      <c r="BG194" s="192">
        <f>IF(N194="zákl. přenesená",J194,0)</f>
        <v>0</v>
      </c>
      <c r="BH194" s="192">
        <f>IF(N194="sníž. přenesená",J194,0)</f>
        <v>0</v>
      </c>
      <c r="BI194" s="192">
        <f>IF(N194="nulová",J194,0)</f>
        <v>0</v>
      </c>
      <c r="BJ194" s="18" t="s">
        <v>82</v>
      </c>
      <c r="BK194" s="192">
        <f>ROUND(I194*H194,2)</f>
        <v>0</v>
      </c>
      <c r="BL194" s="18" t="s">
        <v>275</v>
      </c>
      <c r="BM194" s="191" t="s">
        <v>941</v>
      </c>
    </row>
    <row r="195" spans="1:65" s="2" customFormat="1" ht="11.25">
      <c r="A195" s="35"/>
      <c r="B195" s="36"/>
      <c r="C195" s="37"/>
      <c r="D195" s="193" t="s">
        <v>168</v>
      </c>
      <c r="E195" s="37"/>
      <c r="F195" s="194" t="s">
        <v>942</v>
      </c>
      <c r="G195" s="37"/>
      <c r="H195" s="37"/>
      <c r="I195" s="195"/>
      <c r="J195" s="37"/>
      <c r="K195" s="37"/>
      <c r="L195" s="40"/>
      <c r="M195" s="196"/>
      <c r="N195" s="197"/>
      <c r="O195" s="65"/>
      <c r="P195" s="65"/>
      <c r="Q195" s="65"/>
      <c r="R195" s="65"/>
      <c r="S195" s="65"/>
      <c r="T195" s="66"/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T195" s="18" t="s">
        <v>168</v>
      </c>
      <c r="AU195" s="18" t="s">
        <v>84</v>
      </c>
    </row>
    <row r="196" spans="1:65" s="2" customFormat="1" ht="16.5" customHeight="1">
      <c r="A196" s="35"/>
      <c r="B196" s="36"/>
      <c r="C196" s="231" t="s">
        <v>500</v>
      </c>
      <c r="D196" s="231" t="s">
        <v>259</v>
      </c>
      <c r="E196" s="232" t="s">
        <v>943</v>
      </c>
      <c r="F196" s="233" t="s">
        <v>944</v>
      </c>
      <c r="G196" s="234" t="s">
        <v>255</v>
      </c>
      <c r="H196" s="235">
        <v>1</v>
      </c>
      <c r="I196" s="236"/>
      <c r="J196" s="237">
        <f>ROUND(I196*H196,2)</f>
        <v>0</v>
      </c>
      <c r="K196" s="233" t="s">
        <v>165</v>
      </c>
      <c r="L196" s="238"/>
      <c r="M196" s="239" t="s">
        <v>19</v>
      </c>
      <c r="N196" s="240" t="s">
        <v>46</v>
      </c>
      <c r="O196" s="65"/>
      <c r="P196" s="189">
        <f>O196*H196</f>
        <v>0</v>
      </c>
      <c r="Q196" s="189">
        <v>0.02</v>
      </c>
      <c r="R196" s="189">
        <f>Q196*H196</f>
        <v>0.02</v>
      </c>
      <c r="S196" s="189">
        <v>0</v>
      </c>
      <c r="T196" s="190">
        <f>S196*H196</f>
        <v>0</v>
      </c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R196" s="191" t="s">
        <v>388</v>
      </c>
      <c r="AT196" s="191" t="s">
        <v>259</v>
      </c>
      <c r="AU196" s="191" t="s">
        <v>84</v>
      </c>
      <c r="AY196" s="18" t="s">
        <v>159</v>
      </c>
      <c r="BE196" s="192">
        <f>IF(N196="základní",J196,0)</f>
        <v>0</v>
      </c>
      <c r="BF196" s="192">
        <f>IF(N196="snížená",J196,0)</f>
        <v>0</v>
      </c>
      <c r="BG196" s="192">
        <f>IF(N196="zákl. přenesená",J196,0)</f>
        <v>0</v>
      </c>
      <c r="BH196" s="192">
        <f>IF(N196="sníž. přenesená",J196,0)</f>
        <v>0</v>
      </c>
      <c r="BI196" s="192">
        <f>IF(N196="nulová",J196,0)</f>
        <v>0</v>
      </c>
      <c r="BJ196" s="18" t="s">
        <v>82</v>
      </c>
      <c r="BK196" s="192">
        <f>ROUND(I196*H196,2)</f>
        <v>0</v>
      </c>
      <c r="BL196" s="18" t="s">
        <v>275</v>
      </c>
      <c r="BM196" s="191" t="s">
        <v>945</v>
      </c>
    </row>
    <row r="197" spans="1:65" s="2" customFormat="1" ht="16.5" customHeight="1">
      <c r="A197" s="35"/>
      <c r="B197" s="36"/>
      <c r="C197" s="231" t="s">
        <v>507</v>
      </c>
      <c r="D197" s="231" t="s">
        <v>259</v>
      </c>
      <c r="E197" s="232" t="s">
        <v>946</v>
      </c>
      <c r="F197" s="233" t="s">
        <v>947</v>
      </c>
      <c r="G197" s="234" t="s">
        <v>255</v>
      </c>
      <c r="H197" s="235">
        <v>1</v>
      </c>
      <c r="I197" s="236"/>
      <c r="J197" s="237">
        <f>ROUND(I197*H197,2)</f>
        <v>0</v>
      </c>
      <c r="K197" s="233" t="s">
        <v>165</v>
      </c>
      <c r="L197" s="238"/>
      <c r="M197" s="239" t="s">
        <v>19</v>
      </c>
      <c r="N197" s="240" t="s">
        <v>46</v>
      </c>
      <c r="O197" s="65"/>
      <c r="P197" s="189">
        <f>O197*H197</f>
        <v>0</v>
      </c>
      <c r="Q197" s="189">
        <v>3.2099999999999997E-2</v>
      </c>
      <c r="R197" s="189">
        <f>Q197*H197</f>
        <v>3.2099999999999997E-2</v>
      </c>
      <c r="S197" s="189">
        <v>0</v>
      </c>
      <c r="T197" s="190">
        <f>S197*H197</f>
        <v>0</v>
      </c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R197" s="191" t="s">
        <v>388</v>
      </c>
      <c r="AT197" s="191" t="s">
        <v>259</v>
      </c>
      <c r="AU197" s="191" t="s">
        <v>84</v>
      </c>
      <c r="AY197" s="18" t="s">
        <v>159</v>
      </c>
      <c r="BE197" s="192">
        <f>IF(N197="základní",J197,0)</f>
        <v>0</v>
      </c>
      <c r="BF197" s="192">
        <f>IF(N197="snížená",J197,0)</f>
        <v>0</v>
      </c>
      <c r="BG197" s="192">
        <f>IF(N197="zákl. přenesená",J197,0)</f>
        <v>0</v>
      </c>
      <c r="BH197" s="192">
        <f>IF(N197="sníž. přenesená",J197,0)</f>
        <v>0</v>
      </c>
      <c r="BI197" s="192">
        <f>IF(N197="nulová",J197,0)</f>
        <v>0</v>
      </c>
      <c r="BJ197" s="18" t="s">
        <v>82</v>
      </c>
      <c r="BK197" s="192">
        <f>ROUND(I197*H197,2)</f>
        <v>0</v>
      </c>
      <c r="BL197" s="18" t="s">
        <v>275</v>
      </c>
      <c r="BM197" s="191" t="s">
        <v>948</v>
      </c>
    </row>
    <row r="198" spans="1:65" s="2" customFormat="1" ht="16.5" customHeight="1">
      <c r="A198" s="35"/>
      <c r="B198" s="36"/>
      <c r="C198" s="180" t="s">
        <v>512</v>
      </c>
      <c r="D198" s="180" t="s">
        <v>161</v>
      </c>
      <c r="E198" s="181" t="s">
        <v>949</v>
      </c>
      <c r="F198" s="182" t="s">
        <v>950</v>
      </c>
      <c r="G198" s="183" t="s">
        <v>862</v>
      </c>
      <c r="H198" s="184">
        <v>1</v>
      </c>
      <c r="I198" s="185"/>
      <c r="J198" s="186">
        <f>ROUND(I198*H198,2)</f>
        <v>0</v>
      </c>
      <c r="K198" s="182" t="s">
        <v>165</v>
      </c>
      <c r="L198" s="40"/>
      <c r="M198" s="187" t="s">
        <v>19</v>
      </c>
      <c r="N198" s="188" t="s">
        <v>46</v>
      </c>
      <c r="O198" s="65"/>
      <c r="P198" s="189">
        <f>O198*H198</f>
        <v>0</v>
      </c>
      <c r="Q198" s="189">
        <v>0</v>
      </c>
      <c r="R198" s="189">
        <f>Q198*H198</f>
        <v>0</v>
      </c>
      <c r="S198" s="189">
        <v>9.1999999999999998E-3</v>
      </c>
      <c r="T198" s="190">
        <f>S198*H198</f>
        <v>9.1999999999999998E-3</v>
      </c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R198" s="191" t="s">
        <v>275</v>
      </c>
      <c r="AT198" s="191" t="s">
        <v>161</v>
      </c>
      <c r="AU198" s="191" t="s">
        <v>84</v>
      </c>
      <c r="AY198" s="18" t="s">
        <v>159</v>
      </c>
      <c r="BE198" s="192">
        <f>IF(N198="základní",J198,0)</f>
        <v>0</v>
      </c>
      <c r="BF198" s="192">
        <f>IF(N198="snížená",J198,0)</f>
        <v>0</v>
      </c>
      <c r="BG198" s="192">
        <f>IF(N198="zákl. přenesená",J198,0)</f>
        <v>0</v>
      </c>
      <c r="BH198" s="192">
        <f>IF(N198="sníž. přenesená",J198,0)</f>
        <v>0</v>
      </c>
      <c r="BI198" s="192">
        <f>IF(N198="nulová",J198,0)</f>
        <v>0</v>
      </c>
      <c r="BJ198" s="18" t="s">
        <v>82</v>
      </c>
      <c r="BK198" s="192">
        <f>ROUND(I198*H198,2)</f>
        <v>0</v>
      </c>
      <c r="BL198" s="18" t="s">
        <v>275</v>
      </c>
      <c r="BM198" s="191" t="s">
        <v>951</v>
      </c>
    </row>
    <row r="199" spans="1:65" s="2" customFormat="1" ht="11.25">
      <c r="A199" s="35"/>
      <c r="B199" s="36"/>
      <c r="C199" s="37"/>
      <c r="D199" s="193" t="s">
        <v>168</v>
      </c>
      <c r="E199" s="37"/>
      <c r="F199" s="194" t="s">
        <v>952</v>
      </c>
      <c r="G199" s="37"/>
      <c r="H199" s="37"/>
      <c r="I199" s="195"/>
      <c r="J199" s="37"/>
      <c r="K199" s="37"/>
      <c r="L199" s="40"/>
      <c r="M199" s="196"/>
      <c r="N199" s="197"/>
      <c r="O199" s="65"/>
      <c r="P199" s="65"/>
      <c r="Q199" s="65"/>
      <c r="R199" s="65"/>
      <c r="S199" s="65"/>
      <c r="T199" s="66"/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T199" s="18" t="s">
        <v>168</v>
      </c>
      <c r="AU199" s="18" t="s">
        <v>84</v>
      </c>
    </row>
    <row r="200" spans="1:65" s="2" customFormat="1" ht="24.2" customHeight="1">
      <c r="A200" s="35"/>
      <c r="B200" s="36"/>
      <c r="C200" s="180" t="s">
        <v>517</v>
      </c>
      <c r="D200" s="180" t="s">
        <v>161</v>
      </c>
      <c r="E200" s="181" t="s">
        <v>953</v>
      </c>
      <c r="F200" s="182" t="s">
        <v>954</v>
      </c>
      <c r="G200" s="183" t="s">
        <v>174</v>
      </c>
      <c r="H200" s="184">
        <v>0.17</v>
      </c>
      <c r="I200" s="185"/>
      <c r="J200" s="186">
        <f>ROUND(I200*H200,2)</f>
        <v>0</v>
      </c>
      <c r="K200" s="182" t="s">
        <v>530</v>
      </c>
      <c r="L200" s="40"/>
      <c r="M200" s="187" t="s">
        <v>19</v>
      </c>
      <c r="N200" s="188" t="s">
        <v>46</v>
      </c>
      <c r="O200" s="65"/>
      <c r="P200" s="189">
        <f>O200*H200</f>
        <v>0</v>
      </c>
      <c r="Q200" s="189">
        <v>0</v>
      </c>
      <c r="R200" s="189">
        <f>Q200*H200</f>
        <v>0</v>
      </c>
      <c r="S200" s="189">
        <v>0</v>
      </c>
      <c r="T200" s="190">
        <f>S200*H200</f>
        <v>0</v>
      </c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R200" s="191" t="s">
        <v>275</v>
      </c>
      <c r="AT200" s="191" t="s">
        <v>161</v>
      </c>
      <c r="AU200" s="191" t="s">
        <v>84</v>
      </c>
      <c r="AY200" s="18" t="s">
        <v>159</v>
      </c>
      <c r="BE200" s="192">
        <f>IF(N200="základní",J200,0)</f>
        <v>0</v>
      </c>
      <c r="BF200" s="192">
        <f>IF(N200="snížená",J200,0)</f>
        <v>0</v>
      </c>
      <c r="BG200" s="192">
        <f>IF(N200="zákl. přenesená",J200,0)</f>
        <v>0</v>
      </c>
      <c r="BH200" s="192">
        <f>IF(N200="sníž. přenesená",J200,0)</f>
        <v>0</v>
      </c>
      <c r="BI200" s="192">
        <f>IF(N200="nulová",J200,0)</f>
        <v>0</v>
      </c>
      <c r="BJ200" s="18" t="s">
        <v>82</v>
      </c>
      <c r="BK200" s="192">
        <f>ROUND(I200*H200,2)</f>
        <v>0</v>
      </c>
      <c r="BL200" s="18" t="s">
        <v>275</v>
      </c>
      <c r="BM200" s="191" t="s">
        <v>955</v>
      </c>
    </row>
    <row r="201" spans="1:65" s="2" customFormat="1" ht="24.2" customHeight="1">
      <c r="A201" s="35"/>
      <c r="B201" s="36"/>
      <c r="C201" s="180" t="s">
        <v>522</v>
      </c>
      <c r="D201" s="180" t="s">
        <v>161</v>
      </c>
      <c r="E201" s="181" t="s">
        <v>956</v>
      </c>
      <c r="F201" s="182" t="s">
        <v>957</v>
      </c>
      <c r="G201" s="183" t="s">
        <v>862</v>
      </c>
      <c r="H201" s="184">
        <v>8</v>
      </c>
      <c r="I201" s="185"/>
      <c r="J201" s="186">
        <f>ROUND(I201*H201,2)</f>
        <v>0</v>
      </c>
      <c r="K201" s="182" t="s">
        <v>530</v>
      </c>
      <c r="L201" s="40"/>
      <c r="M201" s="187" t="s">
        <v>19</v>
      </c>
      <c r="N201" s="188" t="s">
        <v>46</v>
      </c>
      <c r="O201" s="65"/>
      <c r="P201" s="189">
        <f>O201*H201</f>
        <v>0</v>
      </c>
      <c r="Q201" s="189">
        <v>2.4000000000000001E-4</v>
      </c>
      <c r="R201" s="189">
        <f>Q201*H201</f>
        <v>1.92E-3</v>
      </c>
      <c r="S201" s="189">
        <v>0</v>
      </c>
      <c r="T201" s="190">
        <f>S201*H201</f>
        <v>0</v>
      </c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R201" s="191" t="s">
        <v>275</v>
      </c>
      <c r="AT201" s="191" t="s">
        <v>161</v>
      </c>
      <c r="AU201" s="191" t="s">
        <v>84</v>
      </c>
      <c r="AY201" s="18" t="s">
        <v>159</v>
      </c>
      <c r="BE201" s="192">
        <f>IF(N201="základní",J201,0)</f>
        <v>0</v>
      </c>
      <c r="BF201" s="192">
        <f>IF(N201="snížená",J201,0)</f>
        <v>0</v>
      </c>
      <c r="BG201" s="192">
        <f>IF(N201="zákl. přenesená",J201,0)</f>
        <v>0</v>
      </c>
      <c r="BH201" s="192">
        <f>IF(N201="sníž. přenesená",J201,0)</f>
        <v>0</v>
      </c>
      <c r="BI201" s="192">
        <f>IF(N201="nulová",J201,0)</f>
        <v>0</v>
      </c>
      <c r="BJ201" s="18" t="s">
        <v>82</v>
      </c>
      <c r="BK201" s="192">
        <f>ROUND(I201*H201,2)</f>
        <v>0</v>
      </c>
      <c r="BL201" s="18" t="s">
        <v>275</v>
      </c>
      <c r="BM201" s="191" t="s">
        <v>958</v>
      </c>
    </row>
    <row r="202" spans="1:65" s="2" customFormat="1" ht="16.5" customHeight="1">
      <c r="A202" s="35"/>
      <c r="B202" s="36"/>
      <c r="C202" s="180" t="s">
        <v>527</v>
      </c>
      <c r="D202" s="180" t="s">
        <v>161</v>
      </c>
      <c r="E202" s="181" t="s">
        <v>959</v>
      </c>
      <c r="F202" s="182" t="s">
        <v>960</v>
      </c>
      <c r="G202" s="183" t="s">
        <v>862</v>
      </c>
      <c r="H202" s="184">
        <v>3</v>
      </c>
      <c r="I202" s="185"/>
      <c r="J202" s="186">
        <f>ROUND(I202*H202,2)</f>
        <v>0</v>
      </c>
      <c r="K202" s="182" t="s">
        <v>165</v>
      </c>
      <c r="L202" s="40"/>
      <c r="M202" s="187" t="s">
        <v>19</v>
      </c>
      <c r="N202" s="188" t="s">
        <v>46</v>
      </c>
      <c r="O202" s="65"/>
      <c r="P202" s="189">
        <f>O202*H202</f>
        <v>0</v>
      </c>
      <c r="Q202" s="189">
        <v>0</v>
      </c>
      <c r="R202" s="189">
        <f>Q202*H202</f>
        <v>0</v>
      </c>
      <c r="S202" s="189">
        <v>1.56E-3</v>
      </c>
      <c r="T202" s="190">
        <f>S202*H202</f>
        <v>4.6800000000000001E-3</v>
      </c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R202" s="191" t="s">
        <v>275</v>
      </c>
      <c r="AT202" s="191" t="s">
        <v>161</v>
      </c>
      <c r="AU202" s="191" t="s">
        <v>84</v>
      </c>
      <c r="AY202" s="18" t="s">
        <v>159</v>
      </c>
      <c r="BE202" s="192">
        <f>IF(N202="základní",J202,0)</f>
        <v>0</v>
      </c>
      <c r="BF202" s="192">
        <f>IF(N202="snížená",J202,0)</f>
        <v>0</v>
      </c>
      <c r="BG202" s="192">
        <f>IF(N202="zákl. přenesená",J202,0)</f>
        <v>0</v>
      </c>
      <c r="BH202" s="192">
        <f>IF(N202="sníž. přenesená",J202,0)</f>
        <v>0</v>
      </c>
      <c r="BI202" s="192">
        <f>IF(N202="nulová",J202,0)</f>
        <v>0</v>
      </c>
      <c r="BJ202" s="18" t="s">
        <v>82</v>
      </c>
      <c r="BK202" s="192">
        <f>ROUND(I202*H202,2)</f>
        <v>0</v>
      </c>
      <c r="BL202" s="18" t="s">
        <v>275</v>
      </c>
      <c r="BM202" s="191" t="s">
        <v>961</v>
      </c>
    </row>
    <row r="203" spans="1:65" s="2" customFormat="1" ht="11.25">
      <c r="A203" s="35"/>
      <c r="B203" s="36"/>
      <c r="C203" s="37"/>
      <c r="D203" s="193" t="s">
        <v>168</v>
      </c>
      <c r="E203" s="37"/>
      <c r="F203" s="194" t="s">
        <v>962</v>
      </c>
      <c r="G203" s="37"/>
      <c r="H203" s="37"/>
      <c r="I203" s="195"/>
      <c r="J203" s="37"/>
      <c r="K203" s="37"/>
      <c r="L203" s="40"/>
      <c r="M203" s="196"/>
      <c r="N203" s="197"/>
      <c r="O203" s="65"/>
      <c r="P203" s="65"/>
      <c r="Q203" s="65"/>
      <c r="R203" s="65"/>
      <c r="S203" s="65"/>
      <c r="T203" s="66"/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T203" s="18" t="s">
        <v>168</v>
      </c>
      <c r="AU203" s="18" t="s">
        <v>84</v>
      </c>
    </row>
    <row r="204" spans="1:65" s="2" customFormat="1" ht="16.5" customHeight="1">
      <c r="A204" s="35"/>
      <c r="B204" s="36"/>
      <c r="C204" s="180" t="s">
        <v>533</v>
      </c>
      <c r="D204" s="180" t="s">
        <v>161</v>
      </c>
      <c r="E204" s="181" t="s">
        <v>963</v>
      </c>
      <c r="F204" s="182" t="s">
        <v>964</v>
      </c>
      <c r="G204" s="183" t="s">
        <v>862</v>
      </c>
      <c r="H204" s="184">
        <v>1</v>
      </c>
      <c r="I204" s="185"/>
      <c r="J204" s="186">
        <f>ROUND(I204*H204,2)</f>
        <v>0</v>
      </c>
      <c r="K204" s="182" t="s">
        <v>165</v>
      </c>
      <c r="L204" s="40"/>
      <c r="M204" s="187" t="s">
        <v>19</v>
      </c>
      <c r="N204" s="188" t="s">
        <v>46</v>
      </c>
      <c r="O204" s="65"/>
      <c r="P204" s="189">
        <f>O204*H204</f>
        <v>0</v>
      </c>
      <c r="Q204" s="189">
        <v>1.16E-3</v>
      </c>
      <c r="R204" s="189">
        <f>Q204*H204</f>
        <v>1.16E-3</v>
      </c>
      <c r="S204" s="189">
        <v>0</v>
      </c>
      <c r="T204" s="190">
        <f>S204*H204</f>
        <v>0</v>
      </c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R204" s="191" t="s">
        <v>275</v>
      </c>
      <c r="AT204" s="191" t="s">
        <v>161</v>
      </c>
      <c r="AU204" s="191" t="s">
        <v>84</v>
      </c>
      <c r="AY204" s="18" t="s">
        <v>159</v>
      </c>
      <c r="BE204" s="192">
        <f>IF(N204="základní",J204,0)</f>
        <v>0</v>
      </c>
      <c r="BF204" s="192">
        <f>IF(N204="snížená",J204,0)</f>
        <v>0</v>
      </c>
      <c r="BG204" s="192">
        <f>IF(N204="zákl. přenesená",J204,0)</f>
        <v>0</v>
      </c>
      <c r="BH204" s="192">
        <f>IF(N204="sníž. přenesená",J204,0)</f>
        <v>0</v>
      </c>
      <c r="BI204" s="192">
        <f>IF(N204="nulová",J204,0)</f>
        <v>0</v>
      </c>
      <c r="BJ204" s="18" t="s">
        <v>82</v>
      </c>
      <c r="BK204" s="192">
        <f>ROUND(I204*H204,2)</f>
        <v>0</v>
      </c>
      <c r="BL204" s="18" t="s">
        <v>275</v>
      </c>
      <c r="BM204" s="191" t="s">
        <v>965</v>
      </c>
    </row>
    <row r="205" spans="1:65" s="2" customFormat="1" ht="11.25">
      <c r="A205" s="35"/>
      <c r="B205" s="36"/>
      <c r="C205" s="37"/>
      <c r="D205" s="193" t="s">
        <v>168</v>
      </c>
      <c r="E205" s="37"/>
      <c r="F205" s="194" t="s">
        <v>966</v>
      </c>
      <c r="G205" s="37"/>
      <c r="H205" s="37"/>
      <c r="I205" s="195"/>
      <c r="J205" s="37"/>
      <c r="K205" s="37"/>
      <c r="L205" s="40"/>
      <c r="M205" s="196"/>
      <c r="N205" s="197"/>
      <c r="O205" s="65"/>
      <c r="P205" s="65"/>
      <c r="Q205" s="65"/>
      <c r="R205" s="65"/>
      <c r="S205" s="65"/>
      <c r="T205" s="66"/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T205" s="18" t="s">
        <v>168</v>
      </c>
      <c r="AU205" s="18" t="s">
        <v>84</v>
      </c>
    </row>
    <row r="206" spans="1:65" s="2" customFormat="1" ht="16.5" customHeight="1">
      <c r="A206" s="35"/>
      <c r="B206" s="36"/>
      <c r="C206" s="180" t="s">
        <v>538</v>
      </c>
      <c r="D206" s="180" t="s">
        <v>161</v>
      </c>
      <c r="E206" s="181" t="s">
        <v>967</v>
      </c>
      <c r="F206" s="182" t="s">
        <v>968</v>
      </c>
      <c r="G206" s="183" t="s">
        <v>255</v>
      </c>
      <c r="H206" s="184">
        <v>2</v>
      </c>
      <c r="I206" s="185"/>
      <c r="J206" s="186">
        <f>ROUND(I206*H206,2)</f>
        <v>0</v>
      </c>
      <c r="K206" s="182" t="s">
        <v>165</v>
      </c>
      <c r="L206" s="40"/>
      <c r="M206" s="187" t="s">
        <v>19</v>
      </c>
      <c r="N206" s="188" t="s">
        <v>46</v>
      </c>
      <c r="O206" s="65"/>
      <c r="P206" s="189">
        <f>O206*H206</f>
        <v>0</v>
      </c>
      <c r="Q206" s="189">
        <v>4.0000000000000003E-5</v>
      </c>
      <c r="R206" s="189">
        <f>Q206*H206</f>
        <v>8.0000000000000007E-5</v>
      </c>
      <c r="S206" s="189">
        <v>0</v>
      </c>
      <c r="T206" s="190">
        <f>S206*H206</f>
        <v>0</v>
      </c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R206" s="191" t="s">
        <v>275</v>
      </c>
      <c r="AT206" s="191" t="s">
        <v>161</v>
      </c>
      <c r="AU206" s="191" t="s">
        <v>84</v>
      </c>
      <c r="AY206" s="18" t="s">
        <v>159</v>
      </c>
      <c r="BE206" s="192">
        <f>IF(N206="základní",J206,0)</f>
        <v>0</v>
      </c>
      <c r="BF206" s="192">
        <f>IF(N206="snížená",J206,0)</f>
        <v>0</v>
      </c>
      <c r="BG206" s="192">
        <f>IF(N206="zákl. přenesená",J206,0)</f>
        <v>0</v>
      </c>
      <c r="BH206" s="192">
        <f>IF(N206="sníž. přenesená",J206,0)</f>
        <v>0</v>
      </c>
      <c r="BI206" s="192">
        <f>IF(N206="nulová",J206,0)</f>
        <v>0</v>
      </c>
      <c r="BJ206" s="18" t="s">
        <v>82</v>
      </c>
      <c r="BK206" s="192">
        <f>ROUND(I206*H206,2)</f>
        <v>0</v>
      </c>
      <c r="BL206" s="18" t="s">
        <v>275</v>
      </c>
      <c r="BM206" s="191" t="s">
        <v>969</v>
      </c>
    </row>
    <row r="207" spans="1:65" s="2" customFormat="1" ht="11.25">
      <c r="A207" s="35"/>
      <c r="B207" s="36"/>
      <c r="C207" s="37"/>
      <c r="D207" s="193" t="s">
        <v>168</v>
      </c>
      <c r="E207" s="37"/>
      <c r="F207" s="194" t="s">
        <v>970</v>
      </c>
      <c r="G207" s="37"/>
      <c r="H207" s="37"/>
      <c r="I207" s="195"/>
      <c r="J207" s="37"/>
      <c r="K207" s="37"/>
      <c r="L207" s="40"/>
      <c r="M207" s="196"/>
      <c r="N207" s="197"/>
      <c r="O207" s="65"/>
      <c r="P207" s="65"/>
      <c r="Q207" s="65"/>
      <c r="R207" s="65"/>
      <c r="S207" s="65"/>
      <c r="T207" s="66"/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T207" s="18" t="s">
        <v>168</v>
      </c>
      <c r="AU207" s="18" t="s">
        <v>84</v>
      </c>
    </row>
    <row r="208" spans="1:65" s="2" customFormat="1" ht="16.5" customHeight="1">
      <c r="A208" s="35"/>
      <c r="B208" s="36"/>
      <c r="C208" s="231" t="s">
        <v>542</v>
      </c>
      <c r="D208" s="231" t="s">
        <v>259</v>
      </c>
      <c r="E208" s="232" t="s">
        <v>971</v>
      </c>
      <c r="F208" s="233" t="s">
        <v>972</v>
      </c>
      <c r="G208" s="234" t="s">
        <v>255</v>
      </c>
      <c r="H208" s="235">
        <v>2</v>
      </c>
      <c r="I208" s="236"/>
      <c r="J208" s="237">
        <f>ROUND(I208*H208,2)</f>
        <v>0</v>
      </c>
      <c r="K208" s="233" t="s">
        <v>165</v>
      </c>
      <c r="L208" s="238"/>
      <c r="M208" s="239" t="s">
        <v>19</v>
      </c>
      <c r="N208" s="240" t="s">
        <v>46</v>
      </c>
      <c r="O208" s="65"/>
      <c r="P208" s="189">
        <f>O208*H208</f>
        <v>0</v>
      </c>
      <c r="Q208" s="189">
        <v>1.8E-3</v>
      </c>
      <c r="R208" s="189">
        <f>Q208*H208</f>
        <v>3.5999999999999999E-3</v>
      </c>
      <c r="S208" s="189">
        <v>0</v>
      </c>
      <c r="T208" s="190">
        <f>S208*H208</f>
        <v>0</v>
      </c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R208" s="191" t="s">
        <v>388</v>
      </c>
      <c r="AT208" s="191" t="s">
        <v>259</v>
      </c>
      <c r="AU208" s="191" t="s">
        <v>84</v>
      </c>
      <c r="AY208" s="18" t="s">
        <v>159</v>
      </c>
      <c r="BE208" s="192">
        <f>IF(N208="základní",J208,0)</f>
        <v>0</v>
      </c>
      <c r="BF208" s="192">
        <f>IF(N208="snížená",J208,0)</f>
        <v>0</v>
      </c>
      <c r="BG208" s="192">
        <f>IF(N208="zákl. přenesená",J208,0)</f>
        <v>0</v>
      </c>
      <c r="BH208" s="192">
        <f>IF(N208="sníž. přenesená",J208,0)</f>
        <v>0</v>
      </c>
      <c r="BI208" s="192">
        <f>IF(N208="nulová",J208,0)</f>
        <v>0</v>
      </c>
      <c r="BJ208" s="18" t="s">
        <v>82</v>
      </c>
      <c r="BK208" s="192">
        <f>ROUND(I208*H208,2)</f>
        <v>0</v>
      </c>
      <c r="BL208" s="18" t="s">
        <v>275</v>
      </c>
      <c r="BM208" s="191" t="s">
        <v>973</v>
      </c>
    </row>
    <row r="209" spans="1:65" s="2" customFormat="1" ht="16.5" customHeight="1">
      <c r="A209" s="35"/>
      <c r="B209" s="36"/>
      <c r="C209" s="180" t="s">
        <v>547</v>
      </c>
      <c r="D209" s="180" t="s">
        <v>161</v>
      </c>
      <c r="E209" s="181" t="s">
        <v>974</v>
      </c>
      <c r="F209" s="182" t="s">
        <v>975</v>
      </c>
      <c r="G209" s="183" t="s">
        <v>862</v>
      </c>
      <c r="H209" s="184">
        <v>1</v>
      </c>
      <c r="I209" s="185"/>
      <c r="J209" s="186">
        <f>ROUND(I209*H209,2)</f>
        <v>0</v>
      </c>
      <c r="K209" s="182" t="s">
        <v>165</v>
      </c>
      <c r="L209" s="40"/>
      <c r="M209" s="187" t="s">
        <v>19</v>
      </c>
      <c r="N209" s="188" t="s">
        <v>46</v>
      </c>
      <c r="O209" s="65"/>
      <c r="P209" s="189">
        <f>O209*H209</f>
        <v>0</v>
      </c>
      <c r="Q209" s="189">
        <v>1.8400000000000001E-3</v>
      </c>
      <c r="R209" s="189">
        <f>Q209*H209</f>
        <v>1.8400000000000001E-3</v>
      </c>
      <c r="S209" s="189">
        <v>0</v>
      </c>
      <c r="T209" s="190">
        <f>S209*H209</f>
        <v>0</v>
      </c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R209" s="191" t="s">
        <v>275</v>
      </c>
      <c r="AT209" s="191" t="s">
        <v>161</v>
      </c>
      <c r="AU209" s="191" t="s">
        <v>84</v>
      </c>
      <c r="AY209" s="18" t="s">
        <v>159</v>
      </c>
      <c r="BE209" s="192">
        <f>IF(N209="základní",J209,0)</f>
        <v>0</v>
      </c>
      <c r="BF209" s="192">
        <f>IF(N209="snížená",J209,0)</f>
        <v>0</v>
      </c>
      <c r="BG209" s="192">
        <f>IF(N209="zákl. přenesená",J209,0)</f>
        <v>0</v>
      </c>
      <c r="BH209" s="192">
        <f>IF(N209="sníž. přenesená",J209,0)</f>
        <v>0</v>
      </c>
      <c r="BI209" s="192">
        <f>IF(N209="nulová",J209,0)</f>
        <v>0</v>
      </c>
      <c r="BJ209" s="18" t="s">
        <v>82</v>
      </c>
      <c r="BK209" s="192">
        <f>ROUND(I209*H209,2)</f>
        <v>0</v>
      </c>
      <c r="BL209" s="18" t="s">
        <v>275</v>
      </c>
      <c r="BM209" s="191" t="s">
        <v>976</v>
      </c>
    </row>
    <row r="210" spans="1:65" s="2" customFormat="1" ht="11.25">
      <c r="A210" s="35"/>
      <c r="B210" s="36"/>
      <c r="C210" s="37"/>
      <c r="D210" s="193" t="s">
        <v>168</v>
      </c>
      <c r="E210" s="37"/>
      <c r="F210" s="194" t="s">
        <v>977</v>
      </c>
      <c r="G210" s="37"/>
      <c r="H210" s="37"/>
      <c r="I210" s="195"/>
      <c r="J210" s="37"/>
      <c r="K210" s="37"/>
      <c r="L210" s="40"/>
      <c r="M210" s="196"/>
      <c r="N210" s="197"/>
      <c r="O210" s="65"/>
      <c r="P210" s="65"/>
      <c r="Q210" s="65"/>
      <c r="R210" s="65"/>
      <c r="S210" s="65"/>
      <c r="T210" s="66"/>
      <c r="U210" s="35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  <c r="AT210" s="18" t="s">
        <v>168</v>
      </c>
      <c r="AU210" s="18" t="s">
        <v>84</v>
      </c>
    </row>
    <row r="211" spans="1:65" s="2" customFormat="1" ht="16.5" customHeight="1">
      <c r="A211" s="35"/>
      <c r="B211" s="36"/>
      <c r="C211" s="180" t="s">
        <v>209</v>
      </c>
      <c r="D211" s="180" t="s">
        <v>161</v>
      </c>
      <c r="E211" s="181" t="s">
        <v>978</v>
      </c>
      <c r="F211" s="182" t="s">
        <v>979</v>
      </c>
      <c r="G211" s="183" t="s">
        <v>255</v>
      </c>
      <c r="H211" s="184">
        <v>3</v>
      </c>
      <c r="I211" s="185"/>
      <c r="J211" s="186">
        <f>ROUND(I211*H211,2)</f>
        <v>0</v>
      </c>
      <c r="K211" s="182" t="s">
        <v>165</v>
      </c>
      <c r="L211" s="40"/>
      <c r="M211" s="187" t="s">
        <v>19</v>
      </c>
      <c r="N211" s="188" t="s">
        <v>46</v>
      </c>
      <c r="O211" s="65"/>
      <c r="P211" s="189">
        <f>O211*H211</f>
        <v>0</v>
      </c>
      <c r="Q211" s="189">
        <v>0</v>
      </c>
      <c r="R211" s="189">
        <f>Q211*H211</f>
        <v>0</v>
      </c>
      <c r="S211" s="189">
        <v>8.4999999999999995E-4</v>
      </c>
      <c r="T211" s="190">
        <f>S211*H211</f>
        <v>2.5499999999999997E-3</v>
      </c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R211" s="191" t="s">
        <v>275</v>
      </c>
      <c r="AT211" s="191" t="s">
        <v>161</v>
      </c>
      <c r="AU211" s="191" t="s">
        <v>84</v>
      </c>
      <c r="AY211" s="18" t="s">
        <v>159</v>
      </c>
      <c r="BE211" s="192">
        <f>IF(N211="základní",J211,0)</f>
        <v>0</v>
      </c>
      <c r="BF211" s="192">
        <f>IF(N211="snížená",J211,0)</f>
        <v>0</v>
      </c>
      <c r="BG211" s="192">
        <f>IF(N211="zákl. přenesená",J211,0)</f>
        <v>0</v>
      </c>
      <c r="BH211" s="192">
        <f>IF(N211="sníž. přenesená",J211,0)</f>
        <v>0</v>
      </c>
      <c r="BI211" s="192">
        <f>IF(N211="nulová",J211,0)</f>
        <v>0</v>
      </c>
      <c r="BJ211" s="18" t="s">
        <v>82</v>
      </c>
      <c r="BK211" s="192">
        <f>ROUND(I211*H211,2)</f>
        <v>0</v>
      </c>
      <c r="BL211" s="18" t="s">
        <v>275</v>
      </c>
      <c r="BM211" s="191" t="s">
        <v>980</v>
      </c>
    </row>
    <row r="212" spans="1:65" s="2" customFormat="1" ht="11.25">
      <c r="A212" s="35"/>
      <c r="B212" s="36"/>
      <c r="C212" s="37"/>
      <c r="D212" s="193" t="s">
        <v>168</v>
      </c>
      <c r="E212" s="37"/>
      <c r="F212" s="194" t="s">
        <v>981</v>
      </c>
      <c r="G212" s="37"/>
      <c r="H212" s="37"/>
      <c r="I212" s="195"/>
      <c r="J212" s="37"/>
      <c r="K212" s="37"/>
      <c r="L212" s="40"/>
      <c r="M212" s="196"/>
      <c r="N212" s="197"/>
      <c r="O212" s="65"/>
      <c r="P212" s="65"/>
      <c r="Q212" s="65"/>
      <c r="R212" s="65"/>
      <c r="S212" s="65"/>
      <c r="T212" s="66"/>
      <c r="U212" s="35"/>
      <c r="V212" s="35"/>
      <c r="W212" s="35"/>
      <c r="X212" s="35"/>
      <c r="Y212" s="35"/>
      <c r="Z212" s="35"/>
      <c r="AA212" s="35"/>
      <c r="AB212" s="35"/>
      <c r="AC212" s="35"/>
      <c r="AD212" s="35"/>
      <c r="AE212" s="35"/>
      <c r="AT212" s="18" t="s">
        <v>168</v>
      </c>
      <c r="AU212" s="18" t="s">
        <v>84</v>
      </c>
    </row>
    <row r="213" spans="1:65" s="2" customFormat="1" ht="16.5" customHeight="1">
      <c r="A213" s="35"/>
      <c r="B213" s="36"/>
      <c r="C213" s="180" t="s">
        <v>555</v>
      </c>
      <c r="D213" s="180" t="s">
        <v>161</v>
      </c>
      <c r="E213" s="181" t="s">
        <v>982</v>
      </c>
      <c r="F213" s="182" t="s">
        <v>983</v>
      </c>
      <c r="G213" s="183" t="s">
        <v>255</v>
      </c>
      <c r="H213" s="184">
        <v>1</v>
      </c>
      <c r="I213" s="185"/>
      <c r="J213" s="186">
        <f>ROUND(I213*H213,2)</f>
        <v>0</v>
      </c>
      <c r="K213" s="182" t="s">
        <v>165</v>
      </c>
      <c r="L213" s="40"/>
      <c r="M213" s="187" t="s">
        <v>19</v>
      </c>
      <c r="N213" s="188" t="s">
        <v>46</v>
      </c>
      <c r="O213" s="65"/>
      <c r="P213" s="189">
        <f>O213*H213</f>
        <v>0</v>
      </c>
      <c r="Q213" s="189">
        <v>2.4000000000000001E-4</v>
      </c>
      <c r="R213" s="189">
        <f>Q213*H213</f>
        <v>2.4000000000000001E-4</v>
      </c>
      <c r="S213" s="189">
        <v>0</v>
      </c>
      <c r="T213" s="190">
        <f>S213*H213</f>
        <v>0</v>
      </c>
      <c r="U213" s="35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R213" s="191" t="s">
        <v>275</v>
      </c>
      <c r="AT213" s="191" t="s">
        <v>161</v>
      </c>
      <c r="AU213" s="191" t="s">
        <v>84</v>
      </c>
      <c r="AY213" s="18" t="s">
        <v>159</v>
      </c>
      <c r="BE213" s="192">
        <f>IF(N213="základní",J213,0)</f>
        <v>0</v>
      </c>
      <c r="BF213" s="192">
        <f>IF(N213="snížená",J213,0)</f>
        <v>0</v>
      </c>
      <c r="BG213" s="192">
        <f>IF(N213="zákl. přenesená",J213,0)</f>
        <v>0</v>
      </c>
      <c r="BH213" s="192">
        <f>IF(N213="sníž. přenesená",J213,0)</f>
        <v>0</v>
      </c>
      <c r="BI213" s="192">
        <f>IF(N213="nulová",J213,0)</f>
        <v>0</v>
      </c>
      <c r="BJ213" s="18" t="s">
        <v>82</v>
      </c>
      <c r="BK213" s="192">
        <f>ROUND(I213*H213,2)</f>
        <v>0</v>
      </c>
      <c r="BL213" s="18" t="s">
        <v>275</v>
      </c>
      <c r="BM213" s="191" t="s">
        <v>984</v>
      </c>
    </row>
    <row r="214" spans="1:65" s="2" customFormat="1" ht="11.25">
      <c r="A214" s="35"/>
      <c r="B214" s="36"/>
      <c r="C214" s="37"/>
      <c r="D214" s="193" t="s">
        <v>168</v>
      </c>
      <c r="E214" s="37"/>
      <c r="F214" s="194" t="s">
        <v>985</v>
      </c>
      <c r="G214" s="37"/>
      <c r="H214" s="37"/>
      <c r="I214" s="195"/>
      <c r="J214" s="37"/>
      <c r="K214" s="37"/>
      <c r="L214" s="40"/>
      <c r="M214" s="196"/>
      <c r="N214" s="197"/>
      <c r="O214" s="65"/>
      <c r="P214" s="65"/>
      <c r="Q214" s="65"/>
      <c r="R214" s="65"/>
      <c r="S214" s="65"/>
      <c r="T214" s="66"/>
      <c r="U214" s="35"/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  <c r="AT214" s="18" t="s">
        <v>168</v>
      </c>
      <c r="AU214" s="18" t="s">
        <v>84</v>
      </c>
    </row>
    <row r="215" spans="1:65" s="2" customFormat="1" ht="24.2" customHeight="1">
      <c r="A215" s="35"/>
      <c r="B215" s="36"/>
      <c r="C215" s="180" t="s">
        <v>560</v>
      </c>
      <c r="D215" s="180" t="s">
        <v>161</v>
      </c>
      <c r="E215" s="181" t="s">
        <v>986</v>
      </c>
      <c r="F215" s="182" t="s">
        <v>987</v>
      </c>
      <c r="G215" s="183" t="s">
        <v>255</v>
      </c>
      <c r="H215" s="184">
        <v>1</v>
      </c>
      <c r="I215" s="185"/>
      <c r="J215" s="186">
        <f>ROUND(I215*H215,2)</f>
        <v>0</v>
      </c>
      <c r="K215" s="182" t="s">
        <v>165</v>
      </c>
      <c r="L215" s="40"/>
      <c r="M215" s="187" t="s">
        <v>19</v>
      </c>
      <c r="N215" s="188" t="s">
        <v>46</v>
      </c>
      <c r="O215" s="65"/>
      <c r="P215" s="189">
        <f>O215*H215</f>
        <v>0</v>
      </c>
      <c r="Q215" s="189">
        <v>4.8000000000000001E-4</v>
      </c>
      <c r="R215" s="189">
        <f>Q215*H215</f>
        <v>4.8000000000000001E-4</v>
      </c>
      <c r="S215" s="189">
        <v>0</v>
      </c>
      <c r="T215" s="190">
        <f>S215*H215</f>
        <v>0</v>
      </c>
      <c r="U215" s="35"/>
      <c r="V215" s="35"/>
      <c r="W215" s="35"/>
      <c r="X215" s="35"/>
      <c r="Y215" s="35"/>
      <c r="Z215" s="35"/>
      <c r="AA215" s="35"/>
      <c r="AB215" s="35"/>
      <c r="AC215" s="35"/>
      <c r="AD215" s="35"/>
      <c r="AE215" s="35"/>
      <c r="AR215" s="191" t="s">
        <v>275</v>
      </c>
      <c r="AT215" s="191" t="s">
        <v>161</v>
      </c>
      <c r="AU215" s="191" t="s">
        <v>84</v>
      </c>
      <c r="AY215" s="18" t="s">
        <v>159</v>
      </c>
      <c r="BE215" s="192">
        <f>IF(N215="základní",J215,0)</f>
        <v>0</v>
      </c>
      <c r="BF215" s="192">
        <f>IF(N215="snížená",J215,0)</f>
        <v>0</v>
      </c>
      <c r="BG215" s="192">
        <f>IF(N215="zákl. přenesená",J215,0)</f>
        <v>0</v>
      </c>
      <c r="BH215" s="192">
        <f>IF(N215="sníž. přenesená",J215,0)</f>
        <v>0</v>
      </c>
      <c r="BI215" s="192">
        <f>IF(N215="nulová",J215,0)</f>
        <v>0</v>
      </c>
      <c r="BJ215" s="18" t="s">
        <v>82</v>
      </c>
      <c r="BK215" s="192">
        <f>ROUND(I215*H215,2)</f>
        <v>0</v>
      </c>
      <c r="BL215" s="18" t="s">
        <v>275</v>
      </c>
      <c r="BM215" s="191" t="s">
        <v>988</v>
      </c>
    </row>
    <row r="216" spans="1:65" s="2" customFormat="1" ht="11.25">
      <c r="A216" s="35"/>
      <c r="B216" s="36"/>
      <c r="C216" s="37"/>
      <c r="D216" s="193" t="s">
        <v>168</v>
      </c>
      <c r="E216" s="37"/>
      <c r="F216" s="194" t="s">
        <v>989</v>
      </c>
      <c r="G216" s="37"/>
      <c r="H216" s="37"/>
      <c r="I216" s="195"/>
      <c r="J216" s="37"/>
      <c r="K216" s="37"/>
      <c r="L216" s="40"/>
      <c r="M216" s="196"/>
      <c r="N216" s="197"/>
      <c r="O216" s="65"/>
      <c r="P216" s="65"/>
      <c r="Q216" s="65"/>
      <c r="R216" s="65"/>
      <c r="S216" s="65"/>
      <c r="T216" s="66"/>
      <c r="U216" s="35"/>
      <c r="V216" s="35"/>
      <c r="W216" s="35"/>
      <c r="X216" s="35"/>
      <c r="Y216" s="35"/>
      <c r="Z216" s="35"/>
      <c r="AA216" s="35"/>
      <c r="AB216" s="35"/>
      <c r="AC216" s="35"/>
      <c r="AD216" s="35"/>
      <c r="AE216" s="35"/>
      <c r="AT216" s="18" t="s">
        <v>168</v>
      </c>
      <c r="AU216" s="18" t="s">
        <v>84</v>
      </c>
    </row>
    <row r="217" spans="1:65" s="2" customFormat="1" ht="21.75" customHeight="1">
      <c r="A217" s="35"/>
      <c r="B217" s="36"/>
      <c r="C217" s="180" t="s">
        <v>250</v>
      </c>
      <c r="D217" s="180" t="s">
        <v>161</v>
      </c>
      <c r="E217" s="181" t="s">
        <v>990</v>
      </c>
      <c r="F217" s="182" t="s">
        <v>991</v>
      </c>
      <c r="G217" s="183" t="s">
        <v>255</v>
      </c>
      <c r="H217" s="184">
        <v>1</v>
      </c>
      <c r="I217" s="185"/>
      <c r="J217" s="186">
        <f>ROUND(I217*H217,2)</f>
        <v>0</v>
      </c>
      <c r="K217" s="182" t="s">
        <v>165</v>
      </c>
      <c r="L217" s="40"/>
      <c r="M217" s="187" t="s">
        <v>19</v>
      </c>
      <c r="N217" s="188" t="s">
        <v>46</v>
      </c>
      <c r="O217" s="65"/>
      <c r="P217" s="189">
        <f>O217*H217</f>
        <v>0</v>
      </c>
      <c r="Q217" s="189">
        <v>1.7000000000000001E-4</v>
      </c>
      <c r="R217" s="189">
        <f>Q217*H217</f>
        <v>1.7000000000000001E-4</v>
      </c>
      <c r="S217" s="189">
        <v>0</v>
      </c>
      <c r="T217" s="190">
        <f>S217*H217</f>
        <v>0</v>
      </c>
      <c r="U217" s="35"/>
      <c r="V217" s="35"/>
      <c r="W217" s="35"/>
      <c r="X217" s="35"/>
      <c r="Y217" s="35"/>
      <c r="Z217" s="35"/>
      <c r="AA217" s="35"/>
      <c r="AB217" s="35"/>
      <c r="AC217" s="35"/>
      <c r="AD217" s="35"/>
      <c r="AE217" s="35"/>
      <c r="AR217" s="191" t="s">
        <v>275</v>
      </c>
      <c r="AT217" s="191" t="s">
        <v>161</v>
      </c>
      <c r="AU217" s="191" t="s">
        <v>84</v>
      </c>
      <c r="AY217" s="18" t="s">
        <v>159</v>
      </c>
      <c r="BE217" s="192">
        <f>IF(N217="základní",J217,0)</f>
        <v>0</v>
      </c>
      <c r="BF217" s="192">
        <f>IF(N217="snížená",J217,0)</f>
        <v>0</v>
      </c>
      <c r="BG217" s="192">
        <f>IF(N217="zákl. přenesená",J217,0)</f>
        <v>0</v>
      </c>
      <c r="BH217" s="192">
        <f>IF(N217="sníž. přenesená",J217,0)</f>
        <v>0</v>
      </c>
      <c r="BI217" s="192">
        <f>IF(N217="nulová",J217,0)</f>
        <v>0</v>
      </c>
      <c r="BJ217" s="18" t="s">
        <v>82</v>
      </c>
      <c r="BK217" s="192">
        <f>ROUND(I217*H217,2)</f>
        <v>0</v>
      </c>
      <c r="BL217" s="18" t="s">
        <v>275</v>
      </c>
      <c r="BM217" s="191" t="s">
        <v>992</v>
      </c>
    </row>
    <row r="218" spans="1:65" s="2" customFormat="1" ht="11.25">
      <c r="A218" s="35"/>
      <c r="B218" s="36"/>
      <c r="C218" s="37"/>
      <c r="D218" s="193" t="s">
        <v>168</v>
      </c>
      <c r="E218" s="37"/>
      <c r="F218" s="194" t="s">
        <v>993</v>
      </c>
      <c r="G218" s="37"/>
      <c r="H218" s="37"/>
      <c r="I218" s="195"/>
      <c r="J218" s="37"/>
      <c r="K218" s="37"/>
      <c r="L218" s="40"/>
      <c r="M218" s="196"/>
      <c r="N218" s="197"/>
      <c r="O218" s="65"/>
      <c r="P218" s="65"/>
      <c r="Q218" s="65"/>
      <c r="R218" s="65"/>
      <c r="S218" s="65"/>
      <c r="T218" s="66"/>
      <c r="U218" s="35"/>
      <c r="V218" s="35"/>
      <c r="W218" s="35"/>
      <c r="X218" s="35"/>
      <c r="Y218" s="35"/>
      <c r="Z218" s="35"/>
      <c r="AA218" s="35"/>
      <c r="AB218" s="35"/>
      <c r="AC218" s="35"/>
      <c r="AD218" s="35"/>
      <c r="AE218" s="35"/>
      <c r="AT218" s="18" t="s">
        <v>168</v>
      </c>
      <c r="AU218" s="18" t="s">
        <v>84</v>
      </c>
    </row>
    <row r="219" spans="1:65" s="2" customFormat="1" ht="16.5" customHeight="1">
      <c r="A219" s="35"/>
      <c r="B219" s="36"/>
      <c r="C219" s="231" t="s">
        <v>568</v>
      </c>
      <c r="D219" s="231" t="s">
        <v>259</v>
      </c>
      <c r="E219" s="232" t="s">
        <v>994</v>
      </c>
      <c r="F219" s="233" t="s">
        <v>995</v>
      </c>
      <c r="G219" s="234" t="s">
        <v>255</v>
      </c>
      <c r="H219" s="235">
        <v>1</v>
      </c>
      <c r="I219" s="236"/>
      <c r="J219" s="237">
        <f>ROUND(I219*H219,2)</f>
        <v>0</v>
      </c>
      <c r="K219" s="233" t="s">
        <v>165</v>
      </c>
      <c r="L219" s="238"/>
      <c r="M219" s="239" t="s">
        <v>19</v>
      </c>
      <c r="N219" s="240" t="s">
        <v>46</v>
      </c>
      <c r="O219" s="65"/>
      <c r="P219" s="189">
        <f>O219*H219</f>
        <v>0</v>
      </c>
      <c r="Q219" s="189">
        <v>5.0000000000000001E-4</v>
      </c>
      <c r="R219" s="189">
        <f>Q219*H219</f>
        <v>5.0000000000000001E-4</v>
      </c>
      <c r="S219" s="189">
        <v>0</v>
      </c>
      <c r="T219" s="190">
        <f>S219*H219</f>
        <v>0</v>
      </c>
      <c r="U219" s="35"/>
      <c r="V219" s="35"/>
      <c r="W219" s="35"/>
      <c r="X219" s="35"/>
      <c r="Y219" s="35"/>
      <c r="Z219" s="35"/>
      <c r="AA219" s="35"/>
      <c r="AB219" s="35"/>
      <c r="AC219" s="35"/>
      <c r="AD219" s="35"/>
      <c r="AE219" s="35"/>
      <c r="AR219" s="191" t="s">
        <v>388</v>
      </c>
      <c r="AT219" s="191" t="s">
        <v>259</v>
      </c>
      <c r="AU219" s="191" t="s">
        <v>84</v>
      </c>
      <c r="AY219" s="18" t="s">
        <v>159</v>
      </c>
      <c r="BE219" s="192">
        <f>IF(N219="základní",J219,0)</f>
        <v>0</v>
      </c>
      <c r="BF219" s="192">
        <f>IF(N219="snížená",J219,0)</f>
        <v>0</v>
      </c>
      <c r="BG219" s="192">
        <f>IF(N219="zákl. přenesená",J219,0)</f>
        <v>0</v>
      </c>
      <c r="BH219" s="192">
        <f>IF(N219="sníž. přenesená",J219,0)</f>
        <v>0</v>
      </c>
      <c r="BI219" s="192">
        <f>IF(N219="nulová",J219,0)</f>
        <v>0</v>
      </c>
      <c r="BJ219" s="18" t="s">
        <v>82</v>
      </c>
      <c r="BK219" s="192">
        <f>ROUND(I219*H219,2)</f>
        <v>0</v>
      </c>
      <c r="BL219" s="18" t="s">
        <v>275</v>
      </c>
      <c r="BM219" s="191" t="s">
        <v>996</v>
      </c>
    </row>
    <row r="220" spans="1:65" s="2" customFormat="1" ht="24.2" customHeight="1">
      <c r="A220" s="35"/>
      <c r="B220" s="36"/>
      <c r="C220" s="180" t="s">
        <v>572</v>
      </c>
      <c r="D220" s="180" t="s">
        <v>161</v>
      </c>
      <c r="E220" s="181" t="s">
        <v>997</v>
      </c>
      <c r="F220" s="182" t="s">
        <v>998</v>
      </c>
      <c r="G220" s="183" t="s">
        <v>174</v>
      </c>
      <c r="H220" s="184">
        <v>9.5000000000000001E-2</v>
      </c>
      <c r="I220" s="185"/>
      <c r="J220" s="186">
        <f>ROUND(I220*H220,2)</f>
        <v>0</v>
      </c>
      <c r="K220" s="182" t="s">
        <v>165</v>
      </c>
      <c r="L220" s="40"/>
      <c r="M220" s="187" t="s">
        <v>19</v>
      </c>
      <c r="N220" s="188" t="s">
        <v>46</v>
      </c>
      <c r="O220" s="65"/>
      <c r="P220" s="189">
        <f>O220*H220</f>
        <v>0</v>
      </c>
      <c r="Q220" s="189">
        <v>0</v>
      </c>
      <c r="R220" s="189">
        <f>Q220*H220</f>
        <v>0</v>
      </c>
      <c r="S220" s="189">
        <v>0</v>
      </c>
      <c r="T220" s="190">
        <f>S220*H220</f>
        <v>0</v>
      </c>
      <c r="U220" s="35"/>
      <c r="V220" s="35"/>
      <c r="W220" s="35"/>
      <c r="X220" s="35"/>
      <c r="Y220" s="35"/>
      <c r="Z220" s="35"/>
      <c r="AA220" s="35"/>
      <c r="AB220" s="35"/>
      <c r="AC220" s="35"/>
      <c r="AD220" s="35"/>
      <c r="AE220" s="35"/>
      <c r="AR220" s="191" t="s">
        <v>275</v>
      </c>
      <c r="AT220" s="191" t="s">
        <v>161</v>
      </c>
      <c r="AU220" s="191" t="s">
        <v>84</v>
      </c>
      <c r="AY220" s="18" t="s">
        <v>159</v>
      </c>
      <c r="BE220" s="192">
        <f>IF(N220="základní",J220,0)</f>
        <v>0</v>
      </c>
      <c r="BF220" s="192">
        <f>IF(N220="snížená",J220,0)</f>
        <v>0</v>
      </c>
      <c r="BG220" s="192">
        <f>IF(N220="zákl. přenesená",J220,0)</f>
        <v>0</v>
      </c>
      <c r="BH220" s="192">
        <f>IF(N220="sníž. přenesená",J220,0)</f>
        <v>0</v>
      </c>
      <c r="BI220" s="192">
        <f>IF(N220="nulová",J220,0)</f>
        <v>0</v>
      </c>
      <c r="BJ220" s="18" t="s">
        <v>82</v>
      </c>
      <c r="BK220" s="192">
        <f>ROUND(I220*H220,2)</f>
        <v>0</v>
      </c>
      <c r="BL220" s="18" t="s">
        <v>275</v>
      </c>
      <c r="BM220" s="191" t="s">
        <v>999</v>
      </c>
    </row>
    <row r="221" spans="1:65" s="2" customFormat="1" ht="11.25">
      <c r="A221" s="35"/>
      <c r="B221" s="36"/>
      <c r="C221" s="37"/>
      <c r="D221" s="193" t="s">
        <v>168</v>
      </c>
      <c r="E221" s="37"/>
      <c r="F221" s="194" t="s">
        <v>1000</v>
      </c>
      <c r="G221" s="37"/>
      <c r="H221" s="37"/>
      <c r="I221" s="195"/>
      <c r="J221" s="37"/>
      <c r="K221" s="37"/>
      <c r="L221" s="40"/>
      <c r="M221" s="196"/>
      <c r="N221" s="197"/>
      <c r="O221" s="65"/>
      <c r="P221" s="65"/>
      <c r="Q221" s="65"/>
      <c r="R221" s="65"/>
      <c r="S221" s="65"/>
      <c r="T221" s="66"/>
      <c r="U221" s="35"/>
      <c r="V221" s="35"/>
      <c r="W221" s="35"/>
      <c r="X221" s="35"/>
      <c r="Y221" s="35"/>
      <c r="Z221" s="35"/>
      <c r="AA221" s="35"/>
      <c r="AB221" s="35"/>
      <c r="AC221" s="35"/>
      <c r="AD221" s="35"/>
      <c r="AE221" s="35"/>
      <c r="AT221" s="18" t="s">
        <v>168</v>
      </c>
      <c r="AU221" s="18" t="s">
        <v>84</v>
      </c>
    </row>
    <row r="222" spans="1:65" s="2" customFormat="1" ht="24.2" customHeight="1">
      <c r="A222" s="35"/>
      <c r="B222" s="36"/>
      <c r="C222" s="180" t="s">
        <v>577</v>
      </c>
      <c r="D222" s="180" t="s">
        <v>161</v>
      </c>
      <c r="E222" s="181" t="s">
        <v>1001</v>
      </c>
      <c r="F222" s="182" t="s">
        <v>1002</v>
      </c>
      <c r="G222" s="183" t="s">
        <v>174</v>
      </c>
      <c r="H222" s="184">
        <v>9.5000000000000001E-2</v>
      </c>
      <c r="I222" s="185"/>
      <c r="J222" s="186">
        <f>ROUND(I222*H222,2)</f>
        <v>0</v>
      </c>
      <c r="K222" s="182" t="s">
        <v>165</v>
      </c>
      <c r="L222" s="40"/>
      <c r="M222" s="187" t="s">
        <v>19</v>
      </c>
      <c r="N222" s="188" t="s">
        <v>46</v>
      </c>
      <c r="O222" s="65"/>
      <c r="P222" s="189">
        <f>O222*H222</f>
        <v>0</v>
      </c>
      <c r="Q222" s="189">
        <v>0</v>
      </c>
      <c r="R222" s="189">
        <f>Q222*H222</f>
        <v>0</v>
      </c>
      <c r="S222" s="189">
        <v>0</v>
      </c>
      <c r="T222" s="190">
        <f>S222*H222</f>
        <v>0</v>
      </c>
      <c r="U222" s="35"/>
      <c r="V222" s="35"/>
      <c r="W222" s="35"/>
      <c r="X222" s="35"/>
      <c r="Y222" s="35"/>
      <c r="Z222" s="35"/>
      <c r="AA222" s="35"/>
      <c r="AB222" s="35"/>
      <c r="AC222" s="35"/>
      <c r="AD222" s="35"/>
      <c r="AE222" s="35"/>
      <c r="AR222" s="191" t="s">
        <v>275</v>
      </c>
      <c r="AT222" s="191" t="s">
        <v>161</v>
      </c>
      <c r="AU222" s="191" t="s">
        <v>84</v>
      </c>
      <c r="AY222" s="18" t="s">
        <v>159</v>
      </c>
      <c r="BE222" s="192">
        <f>IF(N222="základní",J222,0)</f>
        <v>0</v>
      </c>
      <c r="BF222" s="192">
        <f>IF(N222="snížená",J222,0)</f>
        <v>0</v>
      </c>
      <c r="BG222" s="192">
        <f>IF(N222="zákl. přenesená",J222,0)</f>
        <v>0</v>
      </c>
      <c r="BH222" s="192">
        <f>IF(N222="sníž. přenesená",J222,0)</f>
        <v>0</v>
      </c>
      <c r="BI222" s="192">
        <f>IF(N222="nulová",J222,0)</f>
        <v>0</v>
      </c>
      <c r="BJ222" s="18" t="s">
        <v>82</v>
      </c>
      <c r="BK222" s="192">
        <f>ROUND(I222*H222,2)</f>
        <v>0</v>
      </c>
      <c r="BL222" s="18" t="s">
        <v>275</v>
      </c>
      <c r="BM222" s="191" t="s">
        <v>1003</v>
      </c>
    </row>
    <row r="223" spans="1:65" s="2" customFormat="1" ht="11.25">
      <c r="A223" s="35"/>
      <c r="B223" s="36"/>
      <c r="C223" s="37"/>
      <c r="D223" s="193" t="s">
        <v>168</v>
      </c>
      <c r="E223" s="37"/>
      <c r="F223" s="194" t="s">
        <v>1004</v>
      </c>
      <c r="G223" s="37"/>
      <c r="H223" s="37"/>
      <c r="I223" s="195"/>
      <c r="J223" s="37"/>
      <c r="K223" s="37"/>
      <c r="L223" s="40"/>
      <c r="M223" s="196"/>
      <c r="N223" s="197"/>
      <c r="O223" s="65"/>
      <c r="P223" s="65"/>
      <c r="Q223" s="65"/>
      <c r="R223" s="65"/>
      <c r="S223" s="65"/>
      <c r="T223" s="66"/>
      <c r="U223" s="35"/>
      <c r="V223" s="35"/>
      <c r="W223" s="35"/>
      <c r="X223" s="35"/>
      <c r="Y223" s="35"/>
      <c r="Z223" s="35"/>
      <c r="AA223" s="35"/>
      <c r="AB223" s="35"/>
      <c r="AC223" s="35"/>
      <c r="AD223" s="35"/>
      <c r="AE223" s="35"/>
      <c r="AT223" s="18" t="s">
        <v>168</v>
      </c>
      <c r="AU223" s="18" t="s">
        <v>84</v>
      </c>
    </row>
    <row r="224" spans="1:65" s="12" customFormat="1" ht="22.9" customHeight="1">
      <c r="B224" s="164"/>
      <c r="C224" s="165"/>
      <c r="D224" s="166" t="s">
        <v>74</v>
      </c>
      <c r="E224" s="178" t="s">
        <v>1005</v>
      </c>
      <c r="F224" s="178" t="s">
        <v>1006</v>
      </c>
      <c r="G224" s="165"/>
      <c r="H224" s="165"/>
      <c r="I224" s="168"/>
      <c r="J224" s="179">
        <f>BK224</f>
        <v>0</v>
      </c>
      <c r="K224" s="165"/>
      <c r="L224" s="170"/>
      <c r="M224" s="171"/>
      <c r="N224" s="172"/>
      <c r="O224" s="172"/>
      <c r="P224" s="173">
        <f>SUM(P225:P230)</f>
        <v>0</v>
      </c>
      <c r="Q224" s="172"/>
      <c r="R224" s="173">
        <f>SUM(R225:R230)</f>
        <v>1.6650000000000002E-2</v>
      </c>
      <c r="S224" s="172"/>
      <c r="T224" s="174">
        <f>SUM(T225:T230)</f>
        <v>0</v>
      </c>
      <c r="AR224" s="175" t="s">
        <v>84</v>
      </c>
      <c r="AT224" s="176" t="s">
        <v>74</v>
      </c>
      <c r="AU224" s="176" t="s">
        <v>82</v>
      </c>
      <c r="AY224" s="175" t="s">
        <v>159</v>
      </c>
      <c r="BK224" s="177">
        <f>SUM(BK225:BK230)</f>
        <v>0</v>
      </c>
    </row>
    <row r="225" spans="1:65" s="2" customFormat="1" ht="24.2" customHeight="1">
      <c r="A225" s="35"/>
      <c r="B225" s="36"/>
      <c r="C225" s="180" t="s">
        <v>584</v>
      </c>
      <c r="D225" s="180" t="s">
        <v>161</v>
      </c>
      <c r="E225" s="181" t="s">
        <v>1007</v>
      </c>
      <c r="F225" s="182" t="s">
        <v>1008</v>
      </c>
      <c r="G225" s="183" t="s">
        <v>862</v>
      </c>
      <c r="H225" s="184">
        <v>1</v>
      </c>
      <c r="I225" s="185"/>
      <c r="J225" s="186">
        <f>ROUND(I225*H225,2)</f>
        <v>0</v>
      </c>
      <c r="K225" s="182" t="s">
        <v>165</v>
      </c>
      <c r="L225" s="40"/>
      <c r="M225" s="187" t="s">
        <v>19</v>
      </c>
      <c r="N225" s="188" t="s">
        <v>46</v>
      </c>
      <c r="O225" s="65"/>
      <c r="P225" s="189">
        <f>O225*H225</f>
        <v>0</v>
      </c>
      <c r="Q225" s="189">
        <v>1.6650000000000002E-2</v>
      </c>
      <c r="R225" s="189">
        <f>Q225*H225</f>
        <v>1.6650000000000002E-2</v>
      </c>
      <c r="S225" s="189">
        <v>0</v>
      </c>
      <c r="T225" s="190">
        <f>S225*H225</f>
        <v>0</v>
      </c>
      <c r="U225" s="35"/>
      <c r="V225" s="35"/>
      <c r="W225" s="35"/>
      <c r="X225" s="35"/>
      <c r="Y225" s="35"/>
      <c r="Z225" s="35"/>
      <c r="AA225" s="35"/>
      <c r="AB225" s="35"/>
      <c r="AC225" s="35"/>
      <c r="AD225" s="35"/>
      <c r="AE225" s="35"/>
      <c r="AR225" s="191" t="s">
        <v>275</v>
      </c>
      <c r="AT225" s="191" t="s">
        <v>161</v>
      </c>
      <c r="AU225" s="191" t="s">
        <v>84</v>
      </c>
      <c r="AY225" s="18" t="s">
        <v>159</v>
      </c>
      <c r="BE225" s="192">
        <f>IF(N225="základní",J225,0)</f>
        <v>0</v>
      </c>
      <c r="BF225" s="192">
        <f>IF(N225="snížená",J225,0)</f>
        <v>0</v>
      </c>
      <c r="BG225" s="192">
        <f>IF(N225="zákl. přenesená",J225,0)</f>
        <v>0</v>
      </c>
      <c r="BH225" s="192">
        <f>IF(N225="sníž. přenesená",J225,0)</f>
        <v>0</v>
      </c>
      <c r="BI225" s="192">
        <f>IF(N225="nulová",J225,0)</f>
        <v>0</v>
      </c>
      <c r="BJ225" s="18" t="s">
        <v>82</v>
      </c>
      <c r="BK225" s="192">
        <f>ROUND(I225*H225,2)</f>
        <v>0</v>
      </c>
      <c r="BL225" s="18" t="s">
        <v>275</v>
      </c>
      <c r="BM225" s="191" t="s">
        <v>1009</v>
      </c>
    </row>
    <row r="226" spans="1:65" s="2" customFormat="1" ht="11.25">
      <c r="A226" s="35"/>
      <c r="B226" s="36"/>
      <c r="C226" s="37"/>
      <c r="D226" s="193" t="s">
        <v>168</v>
      </c>
      <c r="E226" s="37"/>
      <c r="F226" s="194" t="s">
        <v>1010</v>
      </c>
      <c r="G226" s="37"/>
      <c r="H226" s="37"/>
      <c r="I226" s="195"/>
      <c r="J226" s="37"/>
      <c r="K226" s="37"/>
      <c r="L226" s="40"/>
      <c r="M226" s="196"/>
      <c r="N226" s="197"/>
      <c r="O226" s="65"/>
      <c r="P226" s="65"/>
      <c r="Q226" s="65"/>
      <c r="R226" s="65"/>
      <c r="S226" s="65"/>
      <c r="T226" s="66"/>
      <c r="U226" s="35"/>
      <c r="V226" s="35"/>
      <c r="W226" s="35"/>
      <c r="X226" s="35"/>
      <c r="Y226" s="35"/>
      <c r="Z226" s="35"/>
      <c r="AA226" s="35"/>
      <c r="AB226" s="35"/>
      <c r="AC226" s="35"/>
      <c r="AD226" s="35"/>
      <c r="AE226" s="35"/>
      <c r="AT226" s="18" t="s">
        <v>168</v>
      </c>
      <c r="AU226" s="18" t="s">
        <v>84</v>
      </c>
    </row>
    <row r="227" spans="1:65" s="2" customFormat="1" ht="24.2" customHeight="1">
      <c r="A227" s="35"/>
      <c r="B227" s="36"/>
      <c r="C227" s="180" t="s">
        <v>589</v>
      </c>
      <c r="D227" s="180" t="s">
        <v>161</v>
      </c>
      <c r="E227" s="181" t="s">
        <v>1011</v>
      </c>
      <c r="F227" s="182" t="s">
        <v>1012</v>
      </c>
      <c r="G227" s="183" t="s">
        <v>174</v>
      </c>
      <c r="H227" s="184">
        <v>1.7000000000000001E-2</v>
      </c>
      <c r="I227" s="185"/>
      <c r="J227" s="186">
        <f>ROUND(I227*H227,2)</f>
        <v>0</v>
      </c>
      <c r="K227" s="182" t="s">
        <v>165</v>
      </c>
      <c r="L227" s="40"/>
      <c r="M227" s="187" t="s">
        <v>19</v>
      </c>
      <c r="N227" s="188" t="s">
        <v>46</v>
      </c>
      <c r="O227" s="65"/>
      <c r="P227" s="189">
        <f>O227*H227</f>
        <v>0</v>
      </c>
      <c r="Q227" s="189">
        <v>0</v>
      </c>
      <c r="R227" s="189">
        <f>Q227*H227</f>
        <v>0</v>
      </c>
      <c r="S227" s="189">
        <v>0</v>
      </c>
      <c r="T227" s="190">
        <f>S227*H227</f>
        <v>0</v>
      </c>
      <c r="U227" s="35"/>
      <c r="V227" s="35"/>
      <c r="W227" s="35"/>
      <c r="X227" s="35"/>
      <c r="Y227" s="35"/>
      <c r="Z227" s="35"/>
      <c r="AA227" s="35"/>
      <c r="AB227" s="35"/>
      <c r="AC227" s="35"/>
      <c r="AD227" s="35"/>
      <c r="AE227" s="35"/>
      <c r="AR227" s="191" t="s">
        <v>275</v>
      </c>
      <c r="AT227" s="191" t="s">
        <v>161</v>
      </c>
      <c r="AU227" s="191" t="s">
        <v>84</v>
      </c>
      <c r="AY227" s="18" t="s">
        <v>159</v>
      </c>
      <c r="BE227" s="192">
        <f>IF(N227="základní",J227,0)</f>
        <v>0</v>
      </c>
      <c r="BF227" s="192">
        <f>IF(N227="snížená",J227,0)</f>
        <v>0</v>
      </c>
      <c r="BG227" s="192">
        <f>IF(N227="zákl. přenesená",J227,0)</f>
        <v>0</v>
      </c>
      <c r="BH227" s="192">
        <f>IF(N227="sníž. přenesená",J227,0)</f>
        <v>0</v>
      </c>
      <c r="BI227" s="192">
        <f>IF(N227="nulová",J227,0)</f>
        <v>0</v>
      </c>
      <c r="BJ227" s="18" t="s">
        <v>82</v>
      </c>
      <c r="BK227" s="192">
        <f>ROUND(I227*H227,2)</f>
        <v>0</v>
      </c>
      <c r="BL227" s="18" t="s">
        <v>275</v>
      </c>
      <c r="BM227" s="191" t="s">
        <v>1013</v>
      </c>
    </row>
    <row r="228" spans="1:65" s="2" customFormat="1" ht="11.25">
      <c r="A228" s="35"/>
      <c r="B228" s="36"/>
      <c r="C228" s="37"/>
      <c r="D228" s="193" t="s">
        <v>168</v>
      </c>
      <c r="E228" s="37"/>
      <c r="F228" s="194" t="s">
        <v>1014</v>
      </c>
      <c r="G228" s="37"/>
      <c r="H228" s="37"/>
      <c r="I228" s="195"/>
      <c r="J228" s="37"/>
      <c r="K228" s="37"/>
      <c r="L228" s="40"/>
      <c r="M228" s="196"/>
      <c r="N228" s="197"/>
      <c r="O228" s="65"/>
      <c r="P228" s="65"/>
      <c r="Q228" s="65"/>
      <c r="R228" s="65"/>
      <c r="S228" s="65"/>
      <c r="T228" s="66"/>
      <c r="U228" s="35"/>
      <c r="V228" s="35"/>
      <c r="W228" s="35"/>
      <c r="X228" s="35"/>
      <c r="Y228" s="35"/>
      <c r="Z228" s="35"/>
      <c r="AA228" s="35"/>
      <c r="AB228" s="35"/>
      <c r="AC228" s="35"/>
      <c r="AD228" s="35"/>
      <c r="AE228" s="35"/>
      <c r="AT228" s="18" t="s">
        <v>168</v>
      </c>
      <c r="AU228" s="18" t="s">
        <v>84</v>
      </c>
    </row>
    <row r="229" spans="1:65" s="2" customFormat="1" ht="24.2" customHeight="1">
      <c r="A229" s="35"/>
      <c r="B229" s="36"/>
      <c r="C229" s="180" t="s">
        <v>593</v>
      </c>
      <c r="D229" s="180" t="s">
        <v>161</v>
      </c>
      <c r="E229" s="181" t="s">
        <v>1015</v>
      </c>
      <c r="F229" s="182" t="s">
        <v>1016</v>
      </c>
      <c r="G229" s="183" t="s">
        <v>174</v>
      </c>
      <c r="H229" s="184">
        <v>1.7000000000000001E-2</v>
      </c>
      <c r="I229" s="185"/>
      <c r="J229" s="186">
        <f>ROUND(I229*H229,2)</f>
        <v>0</v>
      </c>
      <c r="K229" s="182" t="s">
        <v>165</v>
      </c>
      <c r="L229" s="40"/>
      <c r="M229" s="187" t="s">
        <v>19</v>
      </c>
      <c r="N229" s="188" t="s">
        <v>46</v>
      </c>
      <c r="O229" s="65"/>
      <c r="P229" s="189">
        <f>O229*H229</f>
        <v>0</v>
      </c>
      <c r="Q229" s="189">
        <v>0</v>
      </c>
      <c r="R229" s="189">
        <f>Q229*H229</f>
        <v>0</v>
      </c>
      <c r="S229" s="189">
        <v>0</v>
      </c>
      <c r="T229" s="190">
        <f>S229*H229</f>
        <v>0</v>
      </c>
      <c r="U229" s="35"/>
      <c r="V229" s="35"/>
      <c r="W229" s="35"/>
      <c r="X229" s="35"/>
      <c r="Y229" s="35"/>
      <c r="Z229" s="35"/>
      <c r="AA229" s="35"/>
      <c r="AB229" s="35"/>
      <c r="AC229" s="35"/>
      <c r="AD229" s="35"/>
      <c r="AE229" s="35"/>
      <c r="AR229" s="191" t="s">
        <v>275</v>
      </c>
      <c r="AT229" s="191" t="s">
        <v>161</v>
      </c>
      <c r="AU229" s="191" t="s">
        <v>84</v>
      </c>
      <c r="AY229" s="18" t="s">
        <v>159</v>
      </c>
      <c r="BE229" s="192">
        <f>IF(N229="základní",J229,0)</f>
        <v>0</v>
      </c>
      <c r="BF229" s="192">
        <f>IF(N229="snížená",J229,0)</f>
        <v>0</v>
      </c>
      <c r="BG229" s="192">
        <f>IF(N229="zákl. přenesená",J229,0)</f>
        <v>0</v>
      </c>
      <c r="BH229" s="192">
        <f>IF(N229="sníž. přenesená",J229,0)</f>
        <v>0</v>
      </c>
      <c r="BI229" s="192">
        <f>IF(N229="nulová",J229,0)</f>
        <v>0</v>
      </c>
      <c r="BJ229" s="18" t="s">
        <v>82</v>
      </c>
      <c r="BK229" s="192">
        <f>ROUND(I229*H229,2)</f>
        <v>0</v>
      </c>
      <c r="BL229" s="18" t="s">
        <v>275</v>
      </c>
      <c r="BM229" s="191" t="s">
        <v>1017</v>
      </c>
    </row>
    <row r="230" spans="1:65" s="2" customFormat="1" ht="11.25">
      <c r="A230" s="35"/>
      <c r="B230" s="36"/>
      <c r="C230" s="37"/>
      <c r="D230" s="193" t="s">
        <v>168</v>
      </c>
      <c r="E230" s="37"/>
      <c r="F230" s="194" t="s">
        <v>1018</v>
      </c>
      <c r="G230" s="37"/>
      <c r="H230" s="37"/>
      <c r="I230" s="195"/>
      <c r="J230" s="37"/>
      <c r="K230" s="37"/>
      <c r="L230" s="40"/>
      <c r="M230" s="196"/>
      <c r="N230" s="197"/>
      <c r="O230" s="65"/>
      <c r="P230" s="65"/>
      <c r="Q230" s="65"/>
      <c r="R230" s="65"/>
      <c r="S230" s="65"/>
      <c r="T230" s="66"/>
      <c r="U230" s="35"/>
      <c r="V230" s="35"/>
      <c r="W230" s="35"/>
      <c r="X230" s="35"/>
      <c r="Y230" s="35"/>
      <c r="Z230" s="35"/>
      <c r="AA230" s="35"/>
      <c r="AB230" s="35"/>
      <c r="AC230" s="35"/>
      <c r="AD230" s="35"/>
      <c r="AE230" s="35"/>
      <c r="AT230" s="18" t="s">
        <v>168</v>
      </c>
      <c r="AU230" s="18" t="s">
        <v>84</v>
      </c>
    </row>
    <row r="231" spans="1:65" s="12" customFormat="1" ht="25.9" customHeight="1">
      <c r="B231" s="164"/>
      <c r="C231" s="165"/>
      <c r="D231" s="166" t="s">
        <v>74</v>
      </c>
      <c r="E231" s="167" t="s">
        <v>1019</v>
      </c>
      <c r="F231" s="167" t="s">
        <v>1020</v>
      </c>
      <c r="G231" s="165"/>
      <c r="H231" s="165"/>
      <c r="I231" s="168"/>
      <c r="J231" s="169">
        <f>BK231</f>
        <v>0</v>
      </c>
      <c r="K231" s="165"/>
      <c r="L231" s="170"/>
      <c r="M231" s="171"/>
      <c r="N231" s="172"/>
      <c r="O231" s="172"/>
      <c r="P231" s="173">
        <f>SUM(P232:P235)</f>
        <v>0</v>
      </c>
      <c r="Q231" s="172"/>
      <c r="R231" s="173">
        <f>SUM(R232:R235)</f>
        <v>0</v>
      </c>
      <c r="S231" s="172"/>
      <c r="T231" s="174">
        <f>SUM(T232:T235)</f>
        <v>0</v>
      </c>
      <c r="AR231" s="175" t="s">
        <v>166</v>
      </c>
      <c r="AT231" s="176" t="s">
        <v>74</v>
      </c>
      <c r="AU231" s="176" t="s">
        <v>75</v>
      </c>
      <c r="AY231" s="175" t="s">
        <v>159</v>
      </c>
      <c r="BK231" s="177">
        <f>SUM(BK232:BK235)</f>
        <v>0</v>
      </c>
    </row>
    <row r="232" spans="1:65" s="2" customFormat="1" ht="21.75" customHeight="1">
      <c r="A232" s="35"/>
      <c r="B232" s="36"/>
      <c r="C232" s="180" t="s">
        <v>598</v>
      </c>
      <c r="D232" s="180" t="s">
        <v>161</v>
      </c>
      <c r="E232" s="181" t="s">
        <v>1021</v>
      </c>
      <c r="F232" s="182" t="s">
        <v>1022</v>
      </c>
      <c r="G232" s="183" t="s">
        <v>1023</v>
      </c>
      <c r="H232" s="184">
        <v>16</v>
      </c>
      <c r="I232" s="185"/>
      <c r="J232" s="186">
        <f>ROUND(I232*H232,2)</f>
        <v>0</v>
      </c>
      <c r="K232" s="182" t="s">
        <v>165</v>
      </c>
      <c r="L232" s="40"/>
      <c r="M232" s="187" t="s">
        <v>19</v>
      </c>
      <c r="N232" s="188" t="s">
        <v>46</v>
      </c>
      <c r="O232" s="65"/>
      <c r="P232" s="189">
        <f>O232*H232</f>
        <v>0</v>
      </c>
      <c r="Q232" s="189">
        <v>0</v>
      </c>
      <c r="R232" s="189">
        <f>Q232*H232</f>
        <v>0</v>
      </c>
      <c r="S232" s="189">
        <v>0</v>
      </c>
      <c r="T232" s="190">
        <f>S232*H232</f>
        <v>0</v>
      </c>
      <c r="U232" s="35"/>
      <c r="V232" s="35"/>
      <c r="W232" s="35"/>
      <c r="X232" s="35"/>
      <c r="Y232" s="35"/>
      <c r="Z232" s="35"/>
      <c r="AA232" s="35"/>
      <c r="AB232" s="35"/>
      <c r="AC232" s="35"/>
      <c r="AD232" s="35"/>
      <c r="AE232" s="35"/>
      <c r="AR232" s="191" t="s">
        <v>1024</v>
      </c>
      <c r="AT232" s="191" t="s">
        <v>161</v>
      </c>
      <c r="AU232" s="191" t="s">
        <v>82</v>
      </c>
      <c r="AY232" s="18" t="s">
        <v>159</v>
      </c>
      <c r="BE232" s="192">
        <f>IF(N232="základní",J232,0)</f>
        <v>0</v>
      </c>
      <c r="BF232" s="192">
        <f>IF(N232="snížená",J232,0)</f>
        <v>0</v>
      </c>
      <c r="BG232" s="192">
        <f>IF(N232="zákl. přenesená",J232,0)</f>
        <v>0</v>
      </c>
      <c r="BH232" s="192">
        <f>IF(N232="sníž. přenesená",J232,0)</f>
        <v>0</v>
      </c>
      <c r="BI232" s="192">
        <f>IF(N232="nulová",J232,0)</f>
        <v>0</v>
      </c>
      <c r="BJ232" s="18" t="s">
        <v>82</v>
      </c>
      <c r="BK232" s="192">
        <f>ROUND(I232*H232,2)</f>
        <v>0</v>
      </c>
      <c r="BL232" s="18" t="s">
        <v>1024</v>
      </c>
      <c r="BM232" s="191" t="s">
        <v>1025</v>
      </c>
    </row>
    <row r="233" spans="1:65" s="2" customFormat="1" ht="11.25">
      <c r="A233" s="35"/>
      <c r="B233" s="36"/>
      <c r="C233" s="37"/>
      <c r="D233" s="193" t="s">
        <v>168</v>
      </c>
      <c r="E233" s="37"/>
      <c r="F233" s="194" t="s">
        <v>1026</v>
      </c>
      <c r="G233" s="37"/>
      <c r="H233" s="37"/>
      <c r="I233" s="195"/>
      <c r="J233" s="37"/>
      <c r="K233" s="37"/>
      <c r="L233" s="40"/>
      <c r="M233" s="196"/>
      <c r="N233" s="197"/>
      <c r="O233" s="65"/>
      <c r="P233" s="65"/>
      <c r="Q233" s="65"/>
      <c r="R233" s="65"/>
      <c r="S233" s="65"/>
      <c r="T233" s="66"/>
      <c r="U233" s="35"/>
      <c r="V233" s="35"/>
      <c r="W233" s="35"/>
      <c r="X233" s="35"/>
      <c r="Y233" s="35"/>
      <c r="Z233" s="35"/>
      <c r="AA233" s="35"/>
      <c r="AB233" s="35"/>
      <c r="AC233" s="35"/>
      <c r="AD233" s="35"/>
      <c r="AE233" s="35"/>
      <c r="AT233" s="18" t="s">
        <v>168</v>
      </c>
      <c r="AU233" s="18" t="s">
        <v>82</v>
      </c>
    </row>
    <row r="234" spans="1:65" s="2" customFormat="1" ht="16.5" customHeight="1">
      <c r="A234" s="35"/>
      <c r="B234" s="36"/>
      <c r="C234" s="180" t="s">
        <v>605</v>
      </c>
      <c r="D234" s="180" t="s">
        <v>161</v>
      </c>
      <c r="E234" s="181" t="s">
        <v>1027</v>
      </c>
      <c r="F234" s="182" t="s">
        <v>1028</v>
      </c>
      <c r="G234" s="183" t="s">
        <v>1023</v>
      </c>
      <c r="H234" s="184">
        <v>4</v>
      </c>
      <c r="I234" s="185"/>
      <c r="J234" s="186">
        <f>ROUND(I234*H234,2)</f>
        <v>0</v>
      </c>
      <c r="K234" s="182" t="s">
        <v>165</v>
      </c>
      <c r="L234" s="40"/>
      <c r="M234" s="187" t="s">
        <v>19</v>
      </c>
      <c r="N234" s="188" t="s">
        <v>46</v>
      </c>
      <c r="O234" s="65"/>
      <c r="P234" s="189">
        <f>O234*H234</f>
        <v>0</v>
      </c>
      <c r="Q234" s="189">
        <v>0</v>
      </c>
      <c r="R234" s="189">
        <f>Q234*H234</f>
        <v>0</v>
      </c>
      <c r="S234" s="189">
        <v>0</v>
      </c>
      <c r="T234" s="190">
        <f>S234*H234</f>
        <v>0</v>
      </c>
      <c r="U234" s="35"/>
      <c r="V234" s="35"/>
      <c r="W234" s="35"/>
      <c r="X234" s="35"/>
      <c r="Y234" s="35"/>
      <c r="Z234" s="35"/>
      <c r="AA234" s="35"/>
      <c r="AB234" s="35"/>
      <c r="AC234" s="35"/>
      <c r="AD234" s="35"/>
      <c r="AE234" s="35"/>
      <c r="AR234" s="191" t="s">
        <v>1024</v>
      </c>
      <c r="AT234" s="191" t="s">
        <v>161</v>
      </c>
      <c r="AU234" s="191" t="s">
        <v>82</v>
      </c>
      <c r="AY234" s="18" t="s">
        <v>159</v>
      </c>
      <c r="BE234" s="192">
        <f>IF(N234="základní",J234,0)</f>
        <v>0</v>
      </c>
      <c r="BF234" s="192">
        <f>IF(N234="snížená",J234,0)</f>
        <v>0</v>
      </c>
      <c r="BG234" s="192">
        <f>IF(N234="zákl. přenesená",J234,0)</f>
        <v>0</v>
      </c>
      <c r="BH234" s="192">
        <f>IF(N234="sníž. přenesená",J234,0)</f>
        <v>0</v>
      </c>
      <c r="BI234" s="192">
        <f>IF(N234="nulová",J234,0)</f>
        <v>0</v>
      </c>
      <c r="BJ234" s="18" t="s">
        <v>82</v>
      </c>
      <c r="BK234" s="192">
        <f>ROUND(I234*H234,2)</f>
        <v>0</v>
      </c>
      <c r="BL234" s="18" t="s">
        <v>1024</v>
      </c>
      <c r="BM234" s="191" t="s">
        <v>1029</v>
      </c>
    </row>
    <row r="235" spans="1:65" s="2" customFormat="1" ht="11.25">
      <c r="A235" s="35"/>
      <c r="B235" s="36"/>
      <c r="C235" s="37"/>
      <c r="D235" s="193" t="s">
        <v>168</v>
      </c>
      <c r="E235" s="37"/>
      <c r="F235" s="194" t="s">
        <v>1030</v>
      </c>
      <c r="G235" s="37"/>
      <c r="H235" s="37"/>
      <c r="I235" s="195"/>
      <c r="J235" s="37"/>
      <c r="K235" s="37"/>
      <c r="L235" s="40"/>
      <c r="M235" s="246"/>
      <c r="N235" s="247"/>
      <c r="O235" s="243"/>
      <c r="P235" s="243"/>
      <c r="Q235" s="243"/>
      <c r="R235" s="243"/>
      <c r="S235" s="243"/>
      <c r="T235" s="248"/>
      <c r="U235" s="35"/>
      <c r="V235" s="35"/>
      <c r="W235" s="35"/>
      <c r="X235" s="35"/>
      <c r="Y235" s="35"/>
      <c r="Z235" s="35"/>
      <c r="AA235" s="35"/>
      <c r="AB235" s="35"/>
      <c r="AC235" s="35"/>
      <c r="AD235" s="35"/>
      <c r="AE235" s="35"/>
      <c r="AT235" s="18" t="s">
        <v>168</v>
      </c>
      <c r="AU235" s="18" t="s">
        <v>82</v>
      </c>
    </row>
    <row r="236" spans="1:65" s="2" customFormat="1" ht="6.95" customHeight="1">
      <c r="A236" s="35"/>
      <c r="B236" s="48"/>
      <c r="C236" s="49"/>
      <c r="D236" s="49"/>
      <c r="E236" s="49"/>
      <c r="F236" s="49"/>
      <c r="G236" s="49"/>
      <c r="H236" s="49"/>
      <c r="I236" s="49"/>
      <c r="J236" s="49"/>
      <c r="K236" s="49"/>
      <c r="L236" s="40"/>
      <c r="M236" s="35"/>
      <c r="O236" s="35"/>
      <c r="P236" s="35"/>
      <c r="Q236" s="35"/>
      <c r="R236" s="35"/>
      <c r="S236" s="35"/>
      <c r="T236" s="35"/>
      <c r="U236" s="35"/>
      <c r="V236" s="35"/>
      <c r="W236" s="35"/>
      <c r="X236" s="35"/>
      <c r="Y236" s="35"/>
      <c r="Z236" s="35"/>
      <c r="AA236" s="35"/>
      <c r="AB236" s="35"/>
      <c r="AC236" s="35"/>
      <c r="AD236" s="35"/>
      <c r="AE236" s="35"/>
    </row>
  </sheetData>
  <sheetProtection algorithmName="SHA-512" hashValue="y1ETdPz6e9qmmDMgCy0Llg5CsnCU0MQWMrv8F87VEpXWpy+tRZDijggEC3yYEs88nPvRJJgXE/sNH3HofwAdFA==" saltValue="nxJeH1aBlQ3pMmsv9F7QQXlJr79mbkeB88OLK2Qx0nBQKDtMqbtUorOk+quDfDg8c0QgkaommmmhBJO7ROy7Mw==" spinCount="100000" sheet="1" objects="1" scenarios="1" formatColumns="0" formatRows="0" autoFilter="0"/>
  <autoFilter ref="C93:K235" xr:uid="{00000000-0009-0000-0000-000002000000}"/>
  <mergeCells count="12">
    <mergeCell ref="E86:H86"/>
    <mergeCell ref="L2:V2"/>
    <mergeCell ref="E50:H50"/>
    <mergeCell ref="E52:H52"/>
    <mergeCell ref="E54:H54"/>
    <mergeCell ref="E82:H82"/>
    <mergeCell ref="E84:H84"/>
    <mergeCell ref="E7:H7"/>
    <mergeCell ref="E9:H9"/>
    <mergeCell ref="E11:H11"/>
    <mergeCell ref="E20:H20"/>
    <mergeCell ref="E29:H29"/>
  </mergeCells>
  <hyperlinks>
    <hyperlink ref="F98" r:id="rId1" xr:uid="{00000000-0004-0000-0200-000000000000}"/>
    <hyperlink ref="F101" r:id="rId2" xr:uid="{00000000-0004-0000-0200-000001000000}"/>
    <hyperlink ref="F103" r:id="rId3" xr:uid="{00000000-0004-0000-0200-000002000000}"/>
    <hyperlink ref="F105" r:id="rId4" xr:uid="{00000000-0004-0000-0200-000003000000}"/>
    <hyperlink ref="F108" r:id="rId5" xr:uid="{00000000-0004-0000-0200-000004000000}"/>
    <hyperlink ref="F112" r:id="rId6" xr:uid="{00000000-0004-0000-0200-000005000000}"/>
    <hyperlink ref="F114" r:id="rId7" xr:uid="{00000000-0004-0000-0200-000006000000}"/>
    <hyperlink ref="F116" r:id="rId8" xr:uid="{00000000-0004-0000-0200-000007000000}"/>
    <hyperlink ref="F118" r:id="rId9" xr:uid="{00000000-0004-0000-0200-000008000000}"/>
    <hyperlink ref="F120" r:id="rId10" xr:uid="{00000000-0004-0000-0200-000009000000}"/>
    <hyperlink ref="F122" r:id="rId11" xr:uid="{00000000-0004-0000-0200-00000A000000}"/>
    <hyperlink ref="F124" r:id="rId12" xr:uid="{00000000-0004-0000-0200-00000B000000}"/>
    <hyperlink ref="F126" r:id="rId13" xr:uid="{00000000-0004-0000-0200-00000C000000}"/>
    <hyperlink ref="F134" r:id="rId14" xr:uid="{00000000-0004-0000-0200-00000D000000}"/>
    <hyperlink ref="F136" r:id="rId15" xr:uid="{00000000-0004-0000-0200-00000E000000}"/>
    <hyperlink ref="F138" r:id="rId16" xr:uid="{00000000-0004-0000-0200-00000F000000}"/>
    <hyperlink ref="F142" r:id="rId17" xr:uid="{00000000-0004-0000-0200-000010000000}"/>
    <hyperlink ref="F144" r:id="rId18" xr:uid="{00000000-0004-0000-0200-000011000000}"/>
    <hyperlink ref="F146" r:id="rId19" xr:uid="{00000000-0004-0000-0200-000012000000}"/>
    <hyperlink ref="F148" r:id="rId20" xr:uid="{00000000-0004-0000-0200-000013000000}"/>
    <hyperlink ref="F150" r:id="rId21" xr:uid="{00000000-0004-0000-0200-000014000000}"/>
    <hyperlink ref="F155" r:id="rId22" xr:uid="{00000000-0004-0000-0200-000015000000}"/>
    <hyperlink ref="F159" r:id="rId23" xr:uid="{00000000-0004-0000-0200-000016000000}"/>
    <hyperlink ref="F162" r:id="rId24" xr:uid="{00000000-0004-0000-0200-000017000000}"/>
    <hyperlink ref="F164" r:id="rId25" xr:uid="{00000000-0004-0000-0200-000018000000}"/>
    <hyperlink ref="F166" r:id="rId26" xr:uid="{00000000-0004-0000-0200-000019000000}"/>
    <hyperlink ref="F169" r:id="rId27" xr:uid="{00000000-0004-0000-0200-00001A000000}"/>
    <hyperlink ref="F171" r:id="rId28" xr:uid="{00000000-0004-0000-0200-00001B000000}"/>
    <hyperlink ref="F173" r:id="rId29" xr:uid="{00000000-0004-0000-0200-00001C000000}"/>
    <hyperlink ref="F175" r:id="rId30" xr:uid="{00000000-0004-0000-0200-00001D000000}"/>
    <hyperlink ref="F177" r:id="rId31" xr:uid="{00000000-0004-0000-0200-00001E000000}"/>
    <hyperlink ref="F180" r:id="rId32" xr:uid="{00000000-0004-0000-0200-00001F000000}"/>
    <hyperlink ref="F182" r:id="rId33" xr:uid="{00000000-0004-0000-0200-000020000000}"/>
    <hyperlink ref="F184" r:id="rId34" xr:uid="{00000000-0004-0000-0200-000021000000}"/>
    <hyperlink ref="F188" r:id="rId35" xr:uid="{00000000-0004-0000-0200-000022000000}"/>
    <hyperlink ref="F190" r:id="rId36" xr:uid="{00000000-0004-0000-0200-000023000000}"/>
    <hyperlink ref="F193" r:id="rId37" xr:uid="{00000000-0004-0000-0200-000024000000}"/>
    <hyperlink ref="F195" r:id="rId38" xr:uid="{00000000-0004-0000-0200-000025000000}"/>
    <hyperlink ref="F199" r:id="rId39" xr:uid="{00000000-0004-0000-0200-000026000000}"/>
    <hyperlink ref="F203" r:id="rId40" xr:uid="{00000000-0004-0000-0200-000027000000}"/>
    <hyperlink ref="F205" r:id="rId41" xr:uid="{00000000-0004-0000-0200-000028000000}"/>
    <hyperlink ref="F207" r:id="rId42" xr:uid="{00000000-0004-0000-0200-000029000000}"/>
    <hyperlink ref="F210" r:id="rId43" xr:uid="{00000000-0004-0000-0200-00002A000000}"/>
    <hyperlink ref="F212" r:id="rId44" xr:uid="{00000000-0004-0000-0200-00002B000000}"/>
    <hyperlink ref="F214" r:id="rId45" xr:uid="{00000000-0004-0000-0200-00002C000000}"/>
    <hyperlink ref="F216" r:id="rId46" xr:uid="{00000000-0004-0000-0200-00002D000000}"/>
    <hyperlink ref="F218" r:id="rId47" xr:uid="{00000000-0004-0000-0200-00002E000000}"/>
    <hyperlink ref="F221" r:id="rId48" xr:uid="{00000000-0004-0000-0200-00002F000000}"/>
    <hyperlink ref="F223" r:id="rId49" xr:uid="{00000000-0004-0000-0200-000030000000}"/>
    <hyperlink ref="F226" r:id="rId50" xr:uid="{00000000-0004-0000-0200-000031000000}"/>
    <hyperlink ref="F228" r:id="rId51" xr:uid="{00000000-0004-0000-0200-000032000000}"/>
    <hyperlink ref="F230" r:id="rId52" xr:uid="{00000000-0004-0000-0200-000033000000}"/>
    <hyperlink ref="F233" r:id="rId53" xr:uid="{00000000-0004-0000-0200-000034000000}"/>
    <hyperlink ref="F235" r:id="rId54" xr:uid="{00000000-0004-0000-0200-000035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5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2:BM200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87"/>
      <c r="M2" s="387"/>
      <c r="N2" s="387"/>
      <c r="O2" s="387"/>
      <c r="P2" s="387"/>
      <c r="Q2" s="387"/>
      <c r="R2" s="387"/>
      <c r="S2" s="387"/>
      <c r="T2" s="387"/>
      <c r="U2" s="387"/>
      <c r="V2" s="387"/>
      <c r="AT2" s="18" t="s">
        <v>95</v>
      </c>
    </row>
    <row r="3" spans="1:46" s="1" customFormat="1" ht="6.95" customHeight="1">
      <c r="B3" s="110"/>
      <c r="C3" s="111"/>
      <c r="D3" s="111"/>
      <c r="E3" s="111"/>
      <c r="F3" s="111"/>
      <c r="G3" s="111"/>
      <c r="H3" s="111"/>
      <c r="I3" s="111"/>
      <c r="J3" s="111"/>
      <c r="K3" s="111"/>
      <c r="L3" s="21"/>
      <c r="AT3" s="18" t="s">
        <v>84</v>
      </c>
    </row>
    <row r="4" spans="1:46" s="1" customFormat="1" ht="24.95" customHeight="1">
      <c r="B4" s="21"/>
      <c r="D4" s="112" t="s">
        <v>113</v>
      </c>
      <c r="L4" s="21"/>
      <c r="M4" s="113" t="s">
        <v>10</v>
      </c>
      <c r="AT4" s="18" t="s">
        <v>4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114" t="s">
        <v>16</v>
      </c>
      <c r="L6" s="21"/>
    </row>
    <row r="7" spans="1:46" s="1" customFormat="1" ht="16.5" customHeight="1">
      <c r="B7" s="21"/>
      <c r="E7" s="388" t="str">
        <f>'Rekapitulace stavby'!K6</f>
        <v>Bytové jednotky OŘ Brno - Orava bytové jednotky</v>
      </c>
      <c r="F7" s="389"/>
      <c r="G7" s="389"/>
      <c r="H7" s="389"/>
      <c r="L7" s="21"/>
    </row>
    <row r="8" spans="1:46" s="1" customFormat="1" ht="12" customHeight="1">
      <c r="B8" s="21"/>
      <c r="D8" s="114" t="s">
        <v>117</v>
      </c>
      <c r="L8" s="21"/>
    </row>
    <row r="9" spans="1:46" s="2" customFormat="1" ht="16.5" customHeight="1">
      <c r="A9" s="35"/>
      <c r="B9" s="40"/>
      <c r="C9" s="35"/>
      <c r="D9" s="35"/>
      <c r="E9" s="388" t="s">
        <v>118</v>
      </c>
      <c r="F9" s="390"/>
      <c r="G9" s="390"/>
      <c r="H9" s="390"/>
      <c r="I9" s="35"/>
      <c r="J9" s="35"/>
      <c r="K9" s="35"/>
      <c r="L9" s="115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2" customHeight="1">
      <c r="A10" s="35"/>
      <c r="B10" s="40"/>
      <c r="C10" s="35"/>
      <c r="D10" s="114" t="s">
        <v>119</v>
      </c>
      <c r="E10" s="35"/>
      <c r="F10" s="35"/>
      <c r="G10" s="35"/>
      <c r="H10" s="35"/>
      <c r="I10" s="35"/>
      <c r="J10" s="35"/>
      <c r="K10" s="35"/>
      <c r="L10" s="115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6.5" customHeight="1">
      <c r="A11" s="35"/>
      <c r="B11" s="40"/>
      <c r="C11" s="35"/>
      <c r="D11" s="35"/>
      <c r="E11" s="391" t="s">
        <v>1031</v>
      </c>
      <c r="F11" s="390"/>
      <c r="G11" s="390"/>
      <c r="H11" s="390"/>
      <c r="I11" s="35"/>
      <c r="J11" s="35"/>
      <c r="K11" s="35"/>
      <c r="L11" s="115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1.25">
      <c r="A12" s="35"/>
      <c r="B12" s="40"/>
      <c r="C12" s="35"/>
      <c r="D12" s="35"/>
      <c r="E12" s="35"/>
      <c r="F12" s="35"/>
      <c r="G12" s="35"/>
      <c r="H12" s="35"/>
      <c r="I12" s="35"/>
      <c r="J12" s="35"/>
      <c r="K12" s="35"/>
      <c r="L12" s="115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2" customHeight="1">
      <c r="A13" s="35"/>
      <c r="B13" s="40"/>
      <c r="C13" s="35"/>
      <c r="D13" s="114" t="s">
        <v>18</v>
      </c>
      <c r="E13" s="35"/>
      <c r="F13" s="104" t="s">
        <v>19</v>
      </c>
      <c r="G13" s="35"/>
      <c r="H13" s="35"/>
      <c r="I13" s="114" t="s">
        <v>20</v>
      </c>
      <c r="J13" s="104" t="s">
        <v>19</v>
      </c>
      <c r="K13" s="35"/>
      <c r="L13" s="115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14" t="s">
        <v>21</v>
      </c>
      <c r="E14" s="35"/>
      <c r="F14" s="104" t="s">
        <v>22</v>
      </c>
      <c r="G14" s="35"/>
      <c r="H14" s="35"/>
      <c r="I14" s="114" t="s">
        <v>23</v>
      </c>
      <c r="J14" s="116" t="str">
        <f>'Rekapitulace stavby'!AN8</f>
        <v>18. 3. 2021</v>
      </c>
      <c r="K14" s="35"/>
      <c r="L14" s="11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0.9" customHeight="1">
      <c r="A15" s="35"/>
      <c r="B15" s="40"/>
      <c r="C15" s="35"/>
      <c r="D15" s="35"/>
      <c r="E15" s="35"/>
      <c r="F15" s="35"/>
      <c r="G15" s="35"/>
      <c r="H15" s="35"/>
      <c r="I15" s="35"/>
      <c r="J15" s="35"/>
      <c r="K15" s="35"/>
      <c r="L15" s="115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12" customHeight="1">
      <c r="A16" s="35"/>
      <c r="B16" s="40"/>
      <c r="C16" s="35"/>
      <c r="D16" s="114" t="s">
        <v>25</v>
      </c>
      <c r="E16" s="35"/>
      <c r="F16" s="35"/>
      <c r="G16" s="35"/>
      <c r="H16" s="35"/>
      <c r="I16" s="114" t="s">
        <v>26</v>
      </c>
      <c r="J16" s="104" t="s">
        <v>27</v>
      </c>
      <c r="K16" s="35"/>
      <c r="L16" s="115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8" customHeight="1">
      <c r="A17" s="35"/>
      <c r="B17" s="40"/>
      <c r="C17" s="35"/>
      <c r="D17" s="35"/>
      <c r="E17" s="104" t="s">
        <v>28</v>
      </c>
      <c r="F17" s="35"/>
      <c r="G17" s="35"/>
      <c r="H17" s="35"/>
      <c r="I17" s="114" t="s">
        <v>29</v>
      </c>
      <c r="J17" s="104" t="s">
        <v>30</v>
      </c>
      <c r="K17" s="35"/>
      <c r="L17" s="115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6.95" customHeight="1">
      <c r="A18" s="35"/>
      <c r="B18" s="40"/>
      <c r="C18" s="35"/>
      <c r="D18" s="35"/>
      <c r="E18" s="35"/>
      <c r="F18" s="35"/>
      <c r="G18" s="35"/>
      <c r="H18" s="35"/>
      <c r="I18" s="35"/>
      <c r="J18" s="35"/>
      <c r="K18" s="35"/>
      <c r="L18" s="115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12" customHeight="1">
      <c r="A19" s="35"/>
      <c r="B19" s="40"/>
      <c r="C19" s="35"/>
      <c r="D19" s="114" t="s">
        <v>31</v>
      </c>
      <c r="E19" s="35"/>
      <c r="F19" s="35"/>
      <c r="G19" s="35"/>
      <c r="H19" s="35"/>
      <c r="I19" s="114" t="s">
        <v>26</v>
      </c>
      <c r="J19" s="31" t="str">
        <f>'Rekapitulace stavby'!AN13</f>
        <v>Vyplň údaj</v>
      </c>
      <c r="K19" s="35"/>
      <c r="L19" s="115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8" customHeight="1">
      <c r="A20" s="35"/>
      <c r="B20" s="40"/>
      <c r="C20" s="35"/>
      <c r="D20" s="35"/>
      <c r="E20" s="392" t="str">
        <f>'Rekapitulace stavby'!E14</f>
        <v>Vyplň údaj</v>
      </c>
      <c r="F20" s="393"/>
      <c r="G20" s="393"/>
      <c r="H20" s="393"/>
      <c r="I20" s="114" t="s">
        <v>29</v>
      </c>
      <c r="J20" s="31" t="str">
        <f>'Rekapitulace stavby'!AN14</f>
        <v>Vyplň údaj</v>
      </c>
      <c r="K20" s="35"/>
      <c r="L20" s="115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6.95" customHeight="1">
      <c r="A21" s="35"/>
      <c r="B21" s="40"/>
      <c r="C21" s="35"/>
      <c r="D21" s="35"/>
      <c r="E21" s="35"/>
      <c r="F21" s="35"/>
      <c r="G21" s="35"/>
      <c r="H21" s="35"/>
      <c r="I21" s="35"/>
      <c r="J21" s="35"/>
      <c r="K21" s="35"/>
      <c r="L21" s="115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12" customHeight="1">
      <c r="A22" s="35"/>
      <c r="B22" s="40"/>
      <c r="C22" s="35"/>
      <c r="D22" s="114" t="s">
        <v>33</v>
      </c>
      <c r="E22" s="35"/>
      <c r="F22" s="35"/>
      <c r="G22" s="35"/>
      <c r="H22" s="35"/>
      <c r="I22" s="114" t="s">
        <v>26</v>
      </c>
      <c r="J22" s="104" t="s">
        <v>34</v>
      </c>
      <c r="K22" s="35"/>
      <c r="L22" s="115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8" customHeight="1">
      <c r="A23" s="35"/>
      <c r="B23" s="40"/>
      <c r="C23" s="35"/>
      <c r="D23" s="35"/>
      <c r="E23" s="104" t="s">
        <v>35</v>
      </c>
      <c r="F23" s="35"/>
      <c r="G23" s="35"/>
      <c r="H23" s="35"/>
      <c r="I23" s="114" t="s">
        <v>29</v>
      </c>
      <c r="J23" s="104" t="s">
        <v>19</v>
      </c>
      <c r="K23" s="35"/>
      <c r="L23" s="11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6.95" customHeight="1">
      <c r="A24" s="35"/>
      <c r="B24" s="40"/>
      <c r="C24" s="35"/>
      <c r="D24" s="35"/>
      <c r="E24" s="35"/>
      <c r="F24" s="35"/>
      <c r="G24" s="35"/>
      <c r="H24" s="35"/>
      <c r="I24" s="35"/>
      <c r="J24" s="35"/>
      <c r="K24" s="35"/>
      <c r="L24" s="115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12" customHeight="1">
      <c r="A25" s="35"/>
      <c r="B25" s="40"/>
      <c r="C25" s="35"/>
      <c r="D25" s="114" t="s">
        <v>37</v>
      </c>
      <c r="E25" s="35"/>
      <c r="F25" s="35"/>
      <c r="G25" s="35"/>
      <c r="H25" s="35"/>
      <c r="I25" s="114" t="s">
        <v>26</v>
      </c>
      <c r="J25" s="104" t="s">
        <v>19</v>
      </c>
      <c r="K25" s="35"/>
      <c r="L25" s="11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8" customHeight="1">
      <c r="A26" s="35"/>
      <c r="B26" s="40"/>
      <c r="C26" s="35"/>
      <c r="D26" s="35"/>
      <c r="E26" s="104" t="s">
        <v>38</v>
      </c>
      <c r="F26" s="35"/>
      <c r="G26" s="35"/>
      <c r="H26" s="35"/>
      <c r="I26" s="114" t="s">
        <v>29</v>
      </c>
      <c r="J26" s="104" t="s">
        <v>19</v>
      </c>
      <c r="K26" s="35"/>
      <c r="L26" s="11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2" customFormat="1" ht="6.95" customHeight="1">
      <c r="A27" s="35"/>
      <c r="B27" s="40"/>
      <c r="C27" s="35"/>
      <c r="D27" s="35"/>
      <c r="E27" s="35"/>
      <c r="F27" s="35"/>
      <c r="G27" s="35"/>
      <c r="H27" s="35"/>
      <c r="I27" s="35"/>
      <c r="J27" s="35"/>
      <c r="K27" s="35"/>
      <c r="L27" s="11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pans="1:31" s="2" customFormat="1" ht="12" customHeight="1">
      <c r="A28" s="35"/>
      <c r="B28" s="40"/>
      <c r="C28" s="35"/>
      <c r="D28" s="114" t="s">
        <v>39</v>
      </c>
      <c r="E28" s="35"/>
      <c r="F28" s="35"/>
      <c r="G28" s="35"/>
      <c r="H28" s="35"/>
      <c r="I28" s="35"/>
      <c r="J28" s="35"/>
      <c r="K28" s="35"/>
      <c r="L28" s="115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8" customFormat="1" ht="16.5" customHeight="1">
      <c r="A29" s="117"/>
      <c r="B29" s="118"/>
      <c r="C29" s="117"/>
      <c r="D29" s="117"/>
      <c r="E29" s="394" t="s">
        <v>19</v>
      </c>
      <c r="F29" s="394"/>
      <c r="G29" s="394"/>
      <c r="H29" s="394"/>
      <c r="I29" s="117"/>
      <c r="J29" s="117"/>
      <c r="K29" s="117"/>
      <c r="L29" s="119"/>
      <c r="S29" s="117"/>
      <c r="T29" s="117"/>
      <c r="U29" s="117"/>
      <c r="V29" s="117"/>
      <c r="W29" s="117"/>
      <c r="X29" s="117"/>
      <c r="Y29" s="117"/>
      <c r="Z29" s="117"/>
      <c r="AA29" s="117"/>
      <c r="AB29" s="117"/>
      <c r="AC29" s="117"/>
      <c r="AD29" s="117"/>
      <c r="AE29" s="117"/>
    </row>
    <row r="30" spans="1:31" s="2" customFormat="1" ht="6.95" customHeight="1">
      <c r="A30" s="35"/>
      <c r="B30" s="40"/>
      <c r="C30" s="35"/>
      <c r="D30" s="35"/>
      <c r="E30" s="35"/>
      <c r="F30" s="35"/>
      <c r="G30" s="35"/>
      <c r="H30" s="35"/>
      <c r="I30" s="35"/>
      <c r="J30" s="35"/>
      <c r="K30" s="35"/>
      <c r="L30" s="115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20"/>
      <c r="E31" s="120"/>
      <c r="F31" s="120"/>
      <c r="G31" s="120"/>
      <c r="H31" s="120"/>
      <c r="I31" s="120"/>
      <c r="J31" s="120"/>
      <c r="K31" s="120"/>
      <c r="L31" s="115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25.35" customHeight="1">
      <c r="A32" s="35"/>
      <c r="B32" s="40"/>
      <c r="C32" s="35"/>
      <c r="D32" s="121" t="s">
        <v>41</v>
      </c>
      <c r="E32" s="35"/>
      <c r="F32" s="35"/>
      <c r="G32" s="35"/>
      <c r="H32" s="35"/>
      <c r="I32" s="35"/>
      <c r="J32" s="122">
        <f>ROUND(J93, 2)</f>
        <v>0</v>
      </c>
      <c r="K32" s="35"/>
      <c r="L32" s="115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6.95" customHeight="1">
      <c r="A33" s="35"/>
      <c r="B33" s="40"/>
      <c r="C33" s="35"/>
      <c r="D33" s="120"/>
      <c r="E33" s="120"/>
      <c r="F33" s="120"/>
      <c r="G33" s="120"/>
      <c r="H33" s="120"/>
      <c r="I33" s="120"/>
      <c r="J33" s="120"/>
      <c r="K33" s="120"/>
      <c r="L33" s="115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35"/>
      <c r="F34" s="123" t="s">
        <v>43</v>
      </c>
      <c r="G34" s="35"/>
      <c r="H34" s="35"/>
      <c r="I34" s="123" t="s">
        <v>42</v>
      </c>
      <c r="J34" s="123" t="s">
        <v>44</v>
      </c>
      <c r="K34" s="35"/>
      <c r="L34" s="11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customHeight="1">
      <c r="A35" s="35"/>
      <c r="B35" s="40"/>
      <c r="C35" s="35"/>
      <c r="D35" s="124" t="s">
        <v>45</v>
      </c>
      <c r="E35" s="114" t="s">
        <v>46</v>
      </c>
      <c r="F35" s="125">
        <f>ROUND((SUM(BE93:BE199)),  2)</f>
        <v>0</v>
      </c>
      <c r="G35" s="35"/>
      <c r="H35" s="35"/>
      <c r="I35" s="126">
        <v>0.21</v>
      </c>
      <c r="J35" s="125">
        <f>ROUND(((SUM(BE93:BE199))*I35),  2)</f>
        <v>0</v>
      </c>
      <c r="K35" s="35"/>
      <c r="L35" s="115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customHeight="1">
      <c r="A36" s="35"/>
      <c r="B36" s="40"/>
      <c r="C36" s="35"/>
      <c r="D36" s="35"/>
      <c r="E36" s="114" t="s">
        <v>47</v>
      </c>
      <c r="F36" s="125">
        <f>ROUND((SUM(BF93:BF199)),  2)</f>
        <v>0</v>
      </c>
      <c r="G36" s="35"/>
      <c r="H36" s="35"/>
      <c r="I36" s="126">
        <v>0.15</v>
      </c>
      <c r="J36" s="125">
        <f>ROUND(((SUM(BF93:BF199))*I36),  2)</f>
        <v>0</v>
      </c>
      <c r="K36" s="35"/>
      <c r="L36" s="11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14" t="s">
        <v>48</v>
      </c>
      <c r="F37" s="125">
        <f>ROUND((SUM(BG93:BG199)),  2)</f>
        <v>0</v>
      </c>
      <c r="G37" s="35"/>
      <c r="H37" s="35"/>
      <c r="I37" s="126">
        <v>0.21</v>
      </c>
      <c r="J37" s="125">
        <f>0</f>
        <v>0</v>
      </c>
      <c r="K37" s="35"/>
      <c r="L37" s="115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14.45" hidden="1" customHeight="1">
      <c r="A38" s="35"/>
      <c r="B38" s="40"/>
      <c r="C38" s="35"/>
      <c r="D38" s="35"/>
      <c r="E38" s="114" t="s">
        <v>49</v>
      </c>
      <c r="F38" s="125">
        <f>ROUND((SUM(BH93:BH199)),  2)</f>
        <v>0</v>
      </c>
      <c r="G38" s="35"/>
      <c r="H38" s="35"/>
      <c r="I38" s="126">
        <v>0.15</v>
      </c>
      <c r="J38" s="125">
        <f>0</f>
        <v>0</v>
      </c>
      <c r="K38" s="35"/>
      <c r="L38" s="115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14.45" hidden="1" customHeight="1">
      <c r="A39" s="35"/>
      <c r="B39" s="40"/>
      <c r="C39" s="35"/>
      <c r="D39" s="35"/>
      <c r="E39" s="114" t="s">
        <v>50</v>
      </c>
      <c r="F39" s="125">
        <f>ROUND((SUM(BI93:BI199)),  2)</f>
        <v>0</v>
      </c>
      <c r="G39" s="35"/>
      <c r="H39" s="35"/>
      <c r="I39" s="126">
        <v>0</v>
      </c>
      <c r="J39" s="125">
        <f>0</f>
        <v>0</v>
      </c>
      <c r="K39" s="35"/>
      <c r="L39" s="115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6.95" customHeight="1">
      <c r="A40" s="35"/>
      <c r="B40" s="40"/>
      <c r="C40" s="35"/>
      <c r="D40" s="35"/>
      <c r="E40" s="35"/>
      <c r="F40" s="35"/>
      <c r="G40" s="35"/>
      <c r="H40" s="35"/>
      <c r="I40" s="35"/>
      <c r="J40" s="35"/>
      <c r="K40" s="35"/>
      <c r="L40" s="115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2" customFormat="1" ht="25.35" customHeight="1">
      <c r="A41" s="35"/>
      <c r="B41" s="40"/>
      <c r="C41" s="127"/>
      <c r="D41" s="128" t="s">
        <v>51</v>
      </c>
      <c r="E41" s="129"/>
      <c r="F41" s="129"/>
      <c r="G41" s="130" t="s">
        <v>52</v>
      </c>
      <c r="H41" s="131" t="s">
        <v>53</v>
      </c>
      <c r="I41" s="129"/>
      <c r="J41" s="132">
        <f>SUM(J32:J39)</f>
        <v>0</v>
      </c>
      <c r="K41" s="133"/>
      <c r="L41" s="115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pans="1:31" s="2" customFormat="1" ht="14.45" customHeight="1">
      <c r="A42" s="35"/>
      <c r="B42" s="134"/>
      <c r="C42" s="135"/>
      <c r="D42" s="135"/>
      <c r="E42" s="135"/>
      <c r="F42" s="135"/>
      <c r="G42" s="135"/>
      <c r="H42" s="135"/>
      <c r="I42" s="135"/>
      <c r="J42" s="135"/>
      <c r="K42" s="135"/>
      <c r="L42" s="115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6" spans="1:31" s="2" customFormat="1" ht="6.95" customHeight="1">
      <c r="A46" s="35"/>
      <c r="B46" s="136"/>
      <c r="C46" s="137"/>
      <c r="D46" s="137"/>
      <c r="E46" s="137"/>
      <c r="F46" s="137"/>
      <c r="G46" s="137"/>
      <c r="H46" s="137"/>
      <c r="I46" s="137"/>
      <c r="J46" s="137"/>
      <c r="K46" s="137"/>
      <c r="L46" s="115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pans="1:31" s="2" customFormat="1" ht="24.95" customHeight="1">
      <c r="A47" s="35"/>
      <c r="B47" s="36"/>
      <c r="C47" s="24" t="s">
        <v>121</v>
      </c>
      <c r="D47" s="37"/>
      <c r="E47" s="37"/>
      <c r="F47" s="37"/>
      <c r="G47" s="37"/>
      <c r="H47" s="37"/>
      <c r="I47" s="37"/>
      <c r="J47" s="37"/>
      <c r="K47" s="37"/>
      <c r="L47" s="115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pans="1:31" s="2" customFormat="1" ht="6.95" customHeight="1">
      <c r="A48" s="35"/>
      <c r="B48" s="36"/>
      <c r="C48" s="37"/>
      <c r="D48" s="37"/>
      <c r="E48" s="37"/>
      <c r="F48" s="37"/>
      <c r="G48" s="37"/>
      <c r="H48" s="37"/>
      <c r="I48" s="37"/>
      <c r="J48" s="37"/>
      <c r="K48" s="37"/>
      <c r="L48" s="115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47" s="2" customFormat="1" ht="12" customHeight="1">
      <c r="A49" s="35"/>
      <c r="B49" s="36"/>
      <c r="C49" s="30" t="s">
        <v>16</v>
      </c>
      <c r="D49" s="37"/>
      <c r="E49" s="37"/>
      <c r="F49" s="37"/>
      <c r="G49" s="37"/>
      <c r="H49" s="37"/>
      <c r="I49" s="37"/>
      <c r="J49" s="37"/>
      <c r="K49" s="37"/>
      <c r="L49" s="115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1:47" s="2" customFormat="1" ht="16.5" customHeight="1">
      <c r="A50" s="35"/>
      <c r="B50" s="36"/>
      <c r="C50" s="37"/>
      <c r="D50" s="37"/>
      <c r="E50" s="395" t="str">
        <f>E7</f>
        <v>Bytové jednotky OŘ Brno - Orava bytové jednotky</v>
      </c>
      <c r="F50" s="396"/>
      <c r="G50" s="396"/>
      <c r="H50" s="396"/>
      <c r="I50" s="37"/>
      <c r="J50" s="37"/>
      <c r="K50" s="37"/>
      <c r="L50" s="115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47" s="1" customFormat="1" ht="12" customHeight="1">
      <c r="B51" s="22"/>
      <c r="C51" s="30" t="s">
        <v>117</v>
      </c>
      <c r="D51" s="23"/>
      <c r="E51" s="23"/>
      <c r="F51" s="23"/>
      <c r="G51" s="23"/>
      <c r="H51" s="23"/>
      <c r="I51" s="23"/>
      <c r="J51" s="23"/>
      <c r="K51" s="23"/>
      <c r="L51" s="21"/>
    </row>
    <row r="52" spans="1:47" s="2" customFormat="1" ht="16.5" customHeight="1">
      <c r="A52" s="35"/>
      <c r="B52" s="36"/>
      <c r="C52" s="37"/>
      <c r="D52" s="37"/>
      <c r="E52" s="395" t="s">
        <v>118</v>
      </c>
      <c r="F52" s="397"/>
      <c r="G52" s="397"/>
      <c r="H52" s="397"/>
      <c r="I52" s="37"/>
      <c r="J52" s="37"/>
      <c r="K52" s="37"/>
      <c r="L52" s="115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1:47" s="2" customFormat="1" ht="12" customHeight="1">
      <c r="A53" s="35"/>
      <c r="B53" s="36"/>
      <c r="C53" s="30" t="s">
        <v>119</v>
      </c>
      <c r="D53" s="37"/>
      <c r="E53" s="37"/>
      <c r="F53" s="37"/>
      <c r="G53" s="37"/>
      <c r="H53" s="37"/>
      <c r="I53" s="37"/>
      <c r="J53" s="37"/>
      <c r="K53" s="37"/>
      <c r="L53" s="115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pans="1:47" s="2" customFormat="1" ht="16.5" customHeight="1">
      <c r="A54" s="35"/>
      <c r="B54" s="36"/>
      <c r="C54" s="37"/>
      <c r="D54" s="37"/>
      <c r="E54" s="344" t="str">
        <f>E11</f>
        <v>SO 03 - Ústřední topení</v>
      </c>
      <c r="F54" s="397"/>
      <c r="G54" s="397"/>
      <c r="H54" s="397"/>
      <c r="I54" s="37"/>
      <c r="J54" s="37"/>
      <c r="K54" s="37"/>
      <c r="L54" s="115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pans="1:47" s="2" customFormat="1" ht="6.95" customHeight="1">
      <c r="A55" s="35"/>
      <c r="B55" s="36"/>
      <c r="C55" s="37"/>
      <c r="D55" s="37"/>
      <c r="E55" s="37"/>
      <c r="F55" s="37"/>
      <c r="G55" s="37"/>
      <c r="H55" s="37"/>
      <c r="I55" s="37"/>
      <c r="J55" s="37"/>
      <c r="K55" s="37"/>
      <c r="L55" s="115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pans="1:47" s="2" customFormat="1" ht="12" customHeight="1">
      <c r="A56" s="35"/>
      <c r="B56" s="36"/>
      <c r="C56" s="30" t="s">
        <v>21</v>
      </c>
      <c r="D56" s="37"/>
      <c r="E56" s="37"/>
      <c r="F56" s="28" t="str">
        <f>F14</f>
        <v xml:space="preserve">Ivanovice na Hané </v>
      </c>
      <c r="G56" s="37"/>
      <c r="H56" s="37"/>
      <c r="I56" s="30" t="s">
        <v>23</v>
      </c>
      <c r="J56" s="60" t="str">
        <f>IF(J14="","",J14)</f>
        <v>18. 3. 2021</v>
      </c>
      <c r="K56" s="37"/>
      <c r="L56" s="115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pans="1:47" s="2" customFormat="1" ht="6.95" customHeight="1">
      <c r="A57" s="35"/>
      <c r="B57" s="36"/>
      <c r="C57" s="37"/>
      <c r="D57" s="37"/>
      <c r="E57" s="37"/>
      <c r="F57" s="37"/>
      <c r="G57" s="37"/>
      <c r="H57" s="37"/>
      <c r="I57" s="37"/>
      <c r="J57" s="37"/>
      <c r="K57" s="37"/>
      <c r="L57" s="115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pans="1:47" s="2" customFormat="1" ht="15.2" customHeight="1">
      <c r="A58" s="35"/>
      <c r="B58" s="36"/>
      <c r="C58" s="30" t="s">
        <v>25</v>
      </c>
      <c r="D58" s="37"/>
      <c r="E58" s="37"/>
      <c r="F58" s="28" t="str">
        <f>E17</f>
        <v>Správa železniční dopravní cesty</v>
      </c>
      <c r="G58" s="37"/>
      <c r="H58" s="37"/>
      <c r="I58" s="30" t="s">
        <v>33</v>
      </c>
      <c r="J58" s="33" t="str">
        <f>E23</f>
        <v>ENEX GROUP s.r.o.</v>
      </c>
      <c r="K58" s="37"/>
      <c r="L58" s="115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pans="1:47" s="2" customFormat="1" ht="15.2" customHeight="1">
      <c r="A59" s="35"/>
      <c r="B59" s="36"/>
      <c r="C59" s="30" t="s">
        <v>31</v>
      </c>
      <c r="D59" s="37"/>
      <c r="E59" s="37"/>
      <c r="F59" s="28" t="str">
        <f>IF(E20="","",E20)</f>
        <v>Vyplň údaj</v>
      </c>
      <c r="G59" s="37"/>
      <c r="H59" s="37"/>
      <c r="I59" s="30" t="s">
        <v>37</v>
      </c>
      <c r="J59" s="33" t="str">
        <f>E26</f>
        <v xml:space="preserve"> </v>
      </c>
      <c r="K59" s="37"/>
      <c r="L59" s="115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</row>
    <row r="60" spans="1:47" s="2" customFormat="1" ht="10.35" customHeight="1">
      <c r="A60" s="35"/>
      <c r="B60" s="36"/>
      <c r="C60" s="37"/>
      <c r="D60" s="37"/>
      <c r="E60" s="37"/>
      <c r="F60" s="37"/>
      <c r="G60" s="37"/>
      <c r="H60" s="37"/>
      <c r="I60" s="37"/>
      <c r="J60" s="37"/>
      <c r="K60" s="37"/>
      <c r="L60" s="115"/>
      <c r="S60" s="35"/>
      <c r="T60" s="35"/>
      <c r="U60" s="35"/>
      <c r="V60" s="35"/>
      <c r="W60" s="35"/>
      <c r="X60" s="35"/>
      <c r="Y60" s="35"/>
      <c r="Z60" s="35"/>
      <c r="AA60" s="35"/>
      <c r="AB60" s="35"/>
      <c r="AC60" s="35"/>
      <c r="AD60" s="35"/>
      <c r="AE60" s="35"/>
    </row>
    <row r="61" spans="1:47" s="2" customFormat="1" ht="29.25" customHeight="1">
      <c r="A61" s="35"/>
      <c r="B61" s="36"/>
      <c r="C61" s="138" t="s">
        <v>122</v>
      </c>
      <c r="D61" s="139"/>
      <c r="E61" s="139"/>
      <c r="F61" s="139"/>
      <c r="G61" s="139"/>
      <c r="H61" s="139"/>
      <c r="I61" s="139"/>
      <c r="J61" s="140" t="s">
        <v>123</v>
      </c>
      <c r="K61" s="139"/>
      <c r="L61" s="115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47" s="2" customFormat="1" ht="10.35" customHeight="1">
      <c r="A62" s="35"/>
      <c r="B62" s="36"/>
      <c r="C62" s="37"/>
      <c r="D62" s="37"/>
      <c r="E62" s="37"/>
      <c r="F62" s="37"/>
      <c r="G62" s="37"/>
      <c r="H62" s="37"/>
      <c r="I62" s="37"/>
      <c r="J62" s="37"/>
      <c r="K62" s="37"/>
      <c r="L62" s="115"/>
      <c r="S62" s="35"/>
      <c r="T62" s="35"/>
      <c r="U62" s="35"/>
      <c r="V62" s="35"/>
      <c r="W62" s="35"/>
      <c r="X62" s="35"/>
      <c r="Y62" s="35"/>
      <c r="Z62" s="35"/>
      <c r="AA62" s="35"/>
      <c r="AB62" s="35"/>
      <c r="AC62" s="35"/>
      <c r="AD62" s="35"/>
      <c r="AE62" s="35"/>
    </row>
    <row r="63" spans="1:47" s="2" customFormat="1" ht="22.9" customHeight="1">
      <c r="A63" s="35"/>
      <c r="B63" s="36"/>
      <c r="C63" s="141" t="s">
        <v>73</v>
      </c>
      <c r="D63" s="37"/>
      <c r="E63" s="37"/>
      <c r="F63" s="37"/>
      <c r="G63" s="37"/>
      <c r="H63" s="37"/>
      <c r="I63" s="37"/>
      <c r="J63" s="78">
        <f>J93</f>
        <v>0</v>
      </c>
      <c r="K63" s="37"/>
      <c r="L63" s="115"/>
      <c r="S63" s="35"/>
      <c r="T63" s="35"/>
      <c r="U63" s="35"/>
      <c r="V63" s="35"/>
      <c r="W63" s="35"/>
      <c r="X63" s="35"/>
      <c r="Y63" s="35"/>
      <c r="Z63" s="35"/>
      <c r="AA63" s="35"/>
      <c r="AB63" s="35"/>
      <c r="AC63" s="35"/>
      <c r="AD63" s="35"/>
      <c r="AE63" s="35"/>
      <c r="AU63" s="18" t="s">
        <v>124</v>
      </c>
    </row>
    <row r="64" spans="1:47" s="9" customFormat="1" ht="24.95" customHeight="1">
      <c r="B64" s="142"/>
      <c r="C64" s="143"/>
      <c r="D64" s="144" t="s">
        <v>125</v>
      </c>
      <c r="E64" s="145"/>
      <c r="F64" s="145"/>
      <c r="G64" s="145"/>
      <c r="H64" s="145"/>
      <c r="I64" s="145"/>
      <c r="J64" s="146">
        <f>J94</f>
        <v>0</v>
      </c>
      <c r="K64" s="143"/>
      <c r="L64" s="147"/>
    </row>
    <row r="65" spans="1:31" s="10" customFormat="1" ht="19.899999999999999" customHeight="1">
      <c r="B65" s="148"/>
      <c r="C65" s="98"/>
      <c r="D65" s="149" t="s">
        <v>131</v>
      </c>
      <c r="E65" s="150"/>
      <c r="F65" s="150"/>
      <c r="G65" s="150"/>
      <c r="H65" s="150"/>
      <c r="I65" s="150"/>
      <c r="J65" s="151">
        <f>J95</f>
        <v>0</v>
      </c>
      <c r="K65" s="98"/>
      <c r="L65" s="152"/>
    </row>
    <row r="66" spans="1:31" s="9" customFormat="1" ht="24.95" customHeight="1">
      <c r="B66" s="142"/>
      <c r="C66" s="143"/>
      <c r="D66" s="144" t="s">
        <v>133</v>
      </c>
      <c r="E66" s="145"/>
      <c r="F66" s="145"/>
      <c r="G66" s="145"/>
      <c r="H66" s="145"/>
      <c r="I66" s="145"/>
      <c r="J66" s="146">
        <f>J105</f>
        <v>0</v>
      </c>
      <c r="K66" s="143"/>
      <c r="L66" s="147"/>
    </row>
    <row r="67" spans="1:31" s="10" customFormat="1" ht="19.899999999999999" customHeight="1">
      <c r="B67" s="148"/>
      <c r="C67" s="98"/>
      <c r="D67" s="149" t="s">
        <v>1032</v>
      </c>
      <c r="E67" s="150"/>
      <c r="F67" s="150"/>
      <c r="G67" s="150"/>
      <c r="H67" s="150"/>
      <c r="I67" s="150"/>
      <c r="J67" s="151">
        <f>J106</f>
        <v>0</v>
      </c>
      <c r="K67" s="98"/>
      <c r="L67" s="152"/>
    </row>
    <row r="68" spans="1:31" s="10" customFormat="1" ht="19.899999999999999" customHeight="1">
      <c r="B68" s="148"/>
      <c r="C68" s="98"/>
      <c r="D68" s="149" t="s">
        <v>1033</v>
      </c>
      <c r="E68" s="150"/>
      <c r="F68" s="150"/>
      <c r="G68" s="150"/>
      <c r="H68" s="150"/>
      <c r="I68" s="150"/>
      <c r="J68" s="151">
        <f>J124</f>
        <v>0</v>
      </c>
      <c r="K68" s="98"/>
      <c r="L68" s="152"/>
    </row>
    <row r="69" spans="1:31" s="10" customFormat="1" ht="19.899999999999999" customHeight="1">
      <c r="B69" s="148"/>
      <c r="C69" s="98"/>
      <c r="D69" s="149" t="s">
        <v>1034</v>
      </c>
      <c r="E69" s="150"/>
      <c r="F69" s="150"/>
      <c r="G69" s="150"/>
      <c r="H69" s="150"/>
      <c r="I69" s="150"/>
      <c r="J69" s="151">
        <f>J143</f>
        <v>0</v>
      </c>
      <c r="K69" s="98"/>
      <c r="L69" s="152"/>
    </row>
    <row r="70" spans="1:31" s="10" customFormat="1" ht="19.899999999999999" customHeight="1">
      <c r="B70" s="148"/>
      <c r="C70" s="98"/>
      <c r="D70" s="149" t="s">
        <v>1035</v>
      </c>
      <c r="E70" s="150"/>
      <c r="F70" s="150"/>
      <c r="G70" s="150"/>
      <c r="H70" s="150"/>
      <c r="I70" s="150"/>
      <c r="J70" s="151">
        <f>J170</f>
        <v>0</v>
      </c>
      <c r="K70" s="98"/>
      <c r="L70" s="152"/>
    </row>
    <row r="71" spans="1:31" s="9" customFormat="1" ht="24.95" customHeight="1">
      <c r="B71" s="142"/>
      <c r="C71" s="143"/>
      <c r="D71" s="144" t="s">
        <v>754</v>
      </c>
      <c r="E71" s="145"/>
      <c r="F71" s="145"/>
      <c r="G71" s="145"/>
      <c r="H71" s="145"/>
      <c r="I71" s="145"/>
      <c r="J71" s="146">
        <f>J195</f>
        <v>0</v>
      </c>
      <c r="K71" s="143"/>
      <c r="L71" s="147"/>
    </row>
    <row r="72" spans="1:31" s="2" customFormat="1" ht="21.75" customHeight="1">
      <c r="A72" s="35"/>
      <c r="B72" s="36"/>
      <c r="C72" s="37"/>
      <c r="D72" s="37"/>
      <c r="E72" s="37"/>
      <c r="F72" s="37"/>
      <c r="G72" s="37"/>
      <c r="H72" s="37"/>
      <c r="I72" s="37"/>
      <c r="J72" s="37"/>
      <c r="K72" s="37"/>
      <c r="L72" s="115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pans="1:31" s="2" customFormat="1" ht="6.95" customHeight="1">
      <c r="A73" s="35"/>
      <c r="B73" s="48"/>
      <c r="C73" s="49"/>
      <c r="D73" s="49"/>
      <c r="E73" s="49"/>
      <c r="F73" s="49"/>
      <c r="G73" s="49"/>
      <c r="H73" s="49"/>
      <c r="I73" s="49"/>
      <c r="J73" s="49"/>
      <c r="K73" s="49"/>
      <c r="L73" s="115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7" spans="1:31" s="2" customFormat="1" ht="6.95" customHeight="1">
      <c r="A77" s="35"/>
      <c r="B77" s="50"/>
      <c r="C77" s="51"/>
      <c r="D77" s="51"/>
      <c r="E77" s="51"/>
      <c r="F77" s="51"/>
      <c r="G77" s="51"/>
      <c r="H77" s="51"/>
      <c r="I77" s="51"/>
      <c r="J77" s="51"/>
      <c r="K77" s="51"/>
      <c r="L77" s="115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pans="1:31" s="2" customFormat="1" ht="24.95" customHeight="1">
      <c r="A78" s="35"/>
      <c r="B78" s="36"/>
      <c r="C78" s="24" t="s">
        <v>144</v>
      </c>
      <c r="D78" s="37"/>
      <c r="E78" s="37"/>
      <c r="F78" s="37"/>
      <c r="G78" s="37"/>
      <c r="H78" s="37"/>
      <c r="I78" s="37"/>
      <c r="J78" s="37"/>
      <c r="K78" s="37"/>
      <c r="L78" s="115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pans="1:31" s="2" customFormat="1" ht="6.95" customHeight="1">
      <c r="A79" s="35"/>
      <c r="B79" s="36"/>
      <c r="C79" s="37"/>
      <c r="D79" s="37"/>
      <c r="E79" s="37"/>
      <c r="F79" s="37"/>
      <c r="G79" s="37"/>
      <c r="H79" s="37"/>
      <c r="I79" s="37"/>
      <c r="J79" s="37"/>
      <c r="K79" s="37"/>
      <c r="L79" s="115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pans="1:31" s="2" customFormat="1" ht="12" customHeight="1">
      <c r="A80" s="35"/>
      <c r="B80" s="36"/>
      <c r="C80" s="30" t="s">
        <v>16</v>
      </c>
      <c r="D80" s="37"/>
      <c r="E80" s="37"/>
      <c r="F80" s="37"/>
      <c r="G80" s="37"/>
      <c r="H80" s="37"/>
      <c r="I80" s="37"/>
      <c r="J80" s="37"/>
      <c r="K80" s="37"/>
      <c r="L80" s="115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</row>
    <row r="81" spans="1:65" s="2" customFormat="1" ht="16.5" customHeight="1">
      <c r="A81" s="35"/>
      <c r="B81" s="36"/>
      <c r="C81" s="37"/>
      <c r="D81" s="37"/>
      <c r="E81" s="395" t="str">
        <f>E7</f>
        <v>Bytové jednotky OŘ Brno - Orava bytové jednotky</v>
      </c>
      <c r="F81" s="396"/>
      <c r="G81" s="396"/>
      <c r="H81" s="396"/>
      <c r="I81" s="37"/>
      <c r="J81" s="37"/>
      <c r="K81" s="37"/>
      <c r="L81" s="115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65" s="1" customFormat="1" ht="12" customHeight="1">
      <c r="B82" s="22"/>
      <c r="C82" s="30" t="s">
        <v>117</v>
      </c>
      <c r="D82" s="23"/>
      <c r="E82" s="23"/>
      <c r="F82" s="23"/>
      <c r="G82" s="23"/>
      <c r="H82" s="23"/>
      <c r="I82" s="23"/>
      <c r="J82" s="23"/>
      <c r="K82" s="23"/>
      <c r="L82" s="21"/>
    </row>
    <row r="83" spans="1:65" s="2" customFormat="1" ht="16.5" customHeight="1">
      <c r="A83" s="35"/>
      <c r="B83" s="36"/>
      <c r="C83" s="37"/>
      <c r="D83" s="37"/>
      <c r="E83" s="395" t="s">
        <v>118</v>
      </c>
      <c r="F83" s="397"/>
      <c r="G83" s="397"/>
      <c r="H83" s="397"/>
      <c r="I83" s="37"/>
      <c r="J83" s="37"/>
      <c r="K83" s="37"/>
      <c r="L83" s="115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65" s="2" customFormat="1" ht="12" customHeight="1">
      <c r="A84" s="35"/>
      <c r="B84" s="36"/>
      <c r="C84" s="30" t="s">
        <v>119</v>
      </c>
      <c r="D84" s="37"/>
      <c r="E84" s="37"/>
      <c r="F84" s="37"/>
      <c r="G84" s="37"/>
      <c r="H84" s="37"/>
      <c r="I84" s="37"/>
      <c r="J84" s="37"/>
      <c r="K84" s="37"/>
      <c r="L84" s="115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65" s="2" customFormat="1" ht="16.5" customHeight="1">
      <c r="A85" s="35"/>
      <c r="B85" s="36"/>
      <c r="C85" s="37"/>
      <c r="D85" s="37"/>
      <c r="E85" s="344" t="str">
        <f>E11</f>
        <v>SO 03 - Ústřední topení</v>
      </c>
      <c r="F85" s="397"/>
      <c r="G85" s="397"/>
      <c r="H85" s="397"/>
      <c r="I85" s="37"/>
      <c r="J85" s="37"/>
      <c r="K85" s="37"/>
      <c r="L85" s="115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65" s="2" customFormat="1" ht="6.95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115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65" s="2" customFormat="1" ht="12" customHeight="1">
      <c r="A87" s="35"/>
      <c r="B87" s="36"/>
      <c r="C87" s="30" t="s">
        <v>21</v>
      </c>
      <c r="D87" s="37"/>
      <c r="E87" s="37"/>
      <c r="F87" s="28" t="str">
        <f>F14</f>
        <v xml:space="preserve">Ivanovice na Hané </v>
      </c>
      <c r="G87" s="37"/>
      <c r="H87" s="37"/>
      <c r="I87" s="30" t="s">
        <v>23</v>
      </c>
      <c r="J87" s="60" t="str">
        <f>IF(J14="","",J14)</f>
        <v>18. 3. 2021</v>
      </c>
      <c r="K87" s="37"/>
      <c r="L87" s="115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65" s="2" customFormat="1" ht="6.95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115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65" s="2" customFormat="1" ht="15.2" customHeight="1">
      <c r="A89" s="35"/>
      <c r="B89" s="36"/>
      <c r="C89" s="30" t="s">
        <v>25</v>
      </c>
      <c r="D89" s="37"/>
      <c r="E89" s="37"/>
      <c r="F89" s="28" t="str">
        <f>E17</f>
        <v>Správa železniční dopravní cesty</v>
      </c>
      <c r="G89" s="37"/>
      <c r="H89" s="37"/>
      <c r="I89" s="30" t="s">
        <v>33</v>
      </c>
      <c r="J89" s="33" t="str">
        <f>E23</f>
        <v>ENEX GROUP s.r.o.</v>
      </c>
      <c r="K89" s="37"/>
      <c r="L89" s="115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65" s="2" customFormat="1" ht="15.2" customHeight="1">
      <c r="A90" s="35"/>
      <c r="B90" s="36"/>
      <c r="C90" s="30" t="s">
        <v>31</v>
      </c>
      <c r="D90" s="37"/>
      <c r="E90" s="37"/>
      <c r="F90" s="28" t="str">
        <f>IF(E20="","",E20)</f>
        <v>Vyplň údaj</v>
      </c>
      <c r="G90" s="37"/>
      <c r="H90" s="37"/>
      <c r="I90" s="30" t="s">
        <v>37</v>
      </c>
      <c r="J90" s="33" t="str">
        <f>E26</f>
        <v xml:space="preserve"> </v>
      </c>
      <c r="K90" s="37"/>
      <c r="L90" s="115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65" s="2" customFormat="1" ht="10.35" customHeight="1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115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65" s="11" customFormat="1" ht="29.25" customHeight="1">
      <c r="A92" s="153"/>
      <c r="B92" s="154"/>
      <c r="C92" s="155" t="s">
        <v>145</v>
      </c>
      <c r="D92" s="156" t="s">
        <v>60</v>
      </c>
      <c r="E92" s="156" t="s">
        <v>56</v>
      </c>
      <c r="F92" s="156" t="s">
        <v>57</v>
      </c>
      <c r="G92" s="156" t="s">
        <v>146</v>
      </c>
      <c r="H92" s="156" t="s">
        <v>147</v>
      </c>
      <c r="I92" s="156" t="s">
        <v>148</v>
      </c>
      <c r="J92" s="156" t="s">
        <v>123</v>
      </c>
      <c r="K92" s="157" t="s">
        <v>149</v>
      </c>
      <c r="L92" s="158"/>
      <c r="M92" s="69" t="s">
        <v>19</v>
      </c>
      <c r="N92" s="70" t="s">
        <v>45</v>
      </c>
      <c r="O92" s="70" t="s">
        <v>150</v>
      </c>
      <c r="P92" s="70" t="s">
        <v>151</v>
      </c>
      <c r="Q92" s="70" t="s">
        <v>152</v>
      </c>
      <c r="R92" s="70" t="s">
        <v>153</v>
      </c>
      <c r="S92" s="70" t="s">
        <v>154</v>
      </c>
      <c r="T92" s="71" t="s">
        <v>155</v>
      </c>
      <c r="U92" s="153"/>
      <c r="V92" s="153"/>
      <c r="W92" s="153"/>
      <c r="X92" s="153"/>
      <c r="Y92" s="153"/>
      <c r="Z92" s="153"/>
      <c r="AA92" s="153"/>
      <c r="AB92" s="153"/>
      <c r="AC92" s="153"/>
      <c r="AD92" s="153"/>
      <c r="AE92" s="153"/>
    </row>
    <row r="93" spans="1:65" s="2" customFormat="1" ht="22.9" customHeight="1">
      <c r="A93" s="35"/>
      <c r="B93" s="36"/>
      <c r="C93" s="76" t="s">
        <v>156</v>
      </c>
      <c r="D93" s="37"/>
      <c r="E93" s="37"/>
      <c r="F93" s="37"/>
      <c r="G93" s="37"/>
      <c r="H93" s="37"/>
      <c r="I93" s="37"/>
      <c r="J93" s="159">
        <f>BK93</f>
        <v>0</v>
      </c>
      <c r="K93" s="37"/>
      <c r="L93" s="40"/>
      <c r="M93" s="72"/>
      <c r="N93" s="160"/>
      <c r="O93" s="73"/>
      <c r="P93" s="161">
        <f>P94+P105+P195</f>
        <v>0</v>
      </c>
      <c r="Q93" s="73"/>
      <c r="R93" s="161">
        <f>R94+R105+R195</f>
        <v>0.29768291999999996</v>
      </c>
      <c r="S93" s="73"/>
      <c r="T93" s="162">
        <f>T94+T105+T195</f>
        <v>0.29549999999999998</v>
      </c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T93" s="18" t="s">
        <v>74</v>
      </c>
      <c r="AU93" s="18" t="s">
        <v>124</v>
      </c>
      <c r="BK93" s="163">
        <f>BK94+BK105+BK195</f>
        <v>0</v>
      </c>
    </row>
    <row r="94" spans="1:65" s="12" customFormat="1" ht="25.9" customHeight="1">
      <c r="B94" s="164"/>
      <c r="C94" s="165"/>
      <c r="D94" s="166" t="s">
        <v>74</v>
      </c>
      <c r="E94" s="167" t="s">
        <v>157</v>
      </c>
      <c r="F94" s="167" t="s">
        <v>158</v>
      </c>
      <c r="G94" s="165"/>
      <c r="H94" s="165"/>
      <c r="I94" s="168"/>
      <c r="J94" s="169">
        <f>BK94</f>
        <v>0</v>
      </c>
      <c r="K94" s="165"/>
      <c r="L94" s="170"/>
      <c r="M94" s="171"/>
      <c r="N94" s="172"/>
      <c r="O94" s="172"/>
      <c r="P94" s="173">
        <f>P95</f>
        <v>0</v>
      </c>
      <c r="Q94" s="172"/>
      <c r="R94" s="173">
        <f>R95</f>
        <v>0</v>
      </c>
      <c r="S94" s="172"/>
      <c r="T94" s="174">
        <f>T95</f>
        <v>0</v>
      </c>
      <c r="AR94" s="175" t="s">
        <v>82</v>
      </c>
      <c r="AT94" s="176" t="s">
        <v>74</v>
      </c>
      <c r="AU94" s="176" t="s">
        <v>75</v>
      </c>
      <c r="AY94" s="175" t="s">
        <v>159</v>
      </c>
      <c r="BK94" s="177">
        <f>BK95</f>
        <v>0</v>
      </c>
    </row>
    <row r="95" spans="1:65" s="12" customFormat="1" ht="22.9" customHeight="1">
      <c r="B95" s="164"/>
      <c r="C95" s="165"/>
      <c r="D95" s="166" t="s">
        <v>74</v>
      </c>
      <c r="E95" s="178" t="s">
        <v>354</v>
      </c>
      <c r="F95" s="178" t="s">
        <v>355</v>
      </c>
      <c r="G95" s="165"/>
      <c r="H95" s="165"/>
      <c r="I95" s="168"/>
      <c r="J95" s="179">
        <f>BK95</f>
        <v>0</v>
      </c>
      <c r="K95" s="165"/>
      <c r="L95" s="170"/>
      <c r="M95" s="171"/>
      <c r="N95" s="172"/>
      <c r="O95" s="172"/>
      <c r="P95" s="173">
        <f>SUM(P96:P104)</f>
        <v>0</v>
      </c>
      <c r="Q95" s="172"/>
      <c r="R95" s="173">
        <f>SUM(R96:R104)</f>
        <v>0</v>
      </c>
      <c r="S95" s="172"/>
      <c r="T95" s="174">
        <f>SUM(T96:T104)</f>
        <v>0</v>
      </c>
      <c r="AR95" s="175" t="s">
        <v>82</v>
      </c>
      <c r="AT95" s="176" t="s">
        <v>74</v>
      </c>
      <c r="AU95" s="176" t="s">
        <v>82</v>
      </c>
      <c r="AY95" s="175" t="s">
        <v>159</v>
      </c>
      <c r="BK95" s="177">
        <f>SUM(BK96:BK104)</f>
        <v>0</v>
      </c>
    </row>
    <row r="96" spans="1:65" s="2" customFormat="1" ht="24.2" customHeight="1">
      <c r="A96" s="35"/>
      <c r="B96" s="36"/>
      <c r="C96" s="180" t="s">
        <v>82</v>
      </c>
      <c r="D96" s="180" t="s">
        <v>161</v>
      </c>
      <c r="E96" s="181" t="s">
        <v>357</v>
      </c>
      <c r="F96" s="182" t="s">
        <v>358</v>
      </c>
      <c r="G96" s="183" t="s">
        <v>174</v>
      </c>
      <c r="H96" s="184">
        <v>0.29599999999999999</v>
      </c>
      <c r="I96" s="185"/>
      <c r="J96" s="186">
        <f>ROUND(I96*H96,2)</f>
        <v>0</v>
      </c>
      <c r="K96" s="182" t="s">
        <v>165</v>
      </c>
      <c r="L96" s="40"/>
      <c r="M96" s="187" t="s">
        <v>19</v>
      </c>
      <c r="N96" s="188" t="s">
        <v>46</v>
      </c>
      <c r="O96" s="65"/>
      <c r="P96" s="189">
        <f>O96*H96</f>
        <v>0</v>
      </c>
      <c r="Q96" s="189">
        <v>0</v>
      </c>
      <c r="R96" s="189">
        <f>Q96*H96</f>
        <v>0</v>
      </c>
      <c r="S96" s="189">
        <v>0</v>
      </c>
      <c r="T96" s="190">
        <f>S96*H96</f>
        <v>0</v>
      </c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R96" s="191" t="s">
        <v>166</v>
      </c>
      <c r="AT96" s="191" t="s">
        <v>161</v>
      </c>
      <c r="AU96" s="191" t="s">
        <v>84</v>
      </c>
      <c r="AY96" s="18" t="s">
        <v>159</v>
      </c>
      <c r="BE96" s="192">
        <f>IF(N96="základní",J96,0)</f>
        <v>0</v>
      </c>
      <c r="BF96" s="192">
        <f>IF(N96="snížená",J96,0)</f>
        <v>0</v>
      </c>
      <c r="BG96" s="192">
        <f>IF(N96="zákl. přenesená",J96,0)</f>
        <v>0</v>
      </c>
      <c r="BH96" s="192">
        <f>IF(N96="sníž. přenesená",J96,0)</f>
        <v>0</v>
      </c>
      <c r="BI96" s="192">
        <f>IF(N96="nulová",J96,0)</f>
        <v>0</v>
      </c>
      <c r="BJ96" s="18" t="s">
        <v>82</v>
      </c>
      <c r="BK96" s="192">
        <f>ROUND(I96*H96,2)</f>
        <v>0</v>
      </c>
      <c r="BL96" s="18" t="s">
        <v>166</v>
      </c>
      <c r="BM96" s="191" t="s">
        <v>1036</v>
      </c>
    </row>
    <row r="97" spans="1:65" s="2" customFormat="1" ht="11.25">
      <c r="A97" s="35"/>
      <c r="B97" s="36"/>
      <c r="C97" s="37"/>
      <c r="D97" s="193" t="s">
        <v>168</v>
      </c>
      <c r="E97" s="37"/>
      <c r="F97" s="194" t="s">
        <v>360</v>
      </c>
      <c r="G97" s="37"/>
      <c r="H97" s="37"/>
      <c r="I97" s="195"/>
      <c r="J97" s="37"/>
      <c r="K97" s="37"/>
      <c r="L97" s="40"/>
      <c r="M97" s="196"/>
      <c r="N97" s="197"/>
      <c r="O97" s="65"/>
      <c r="P97" s="65"/>
      <c r="Q97" s="65"/>
      <c r="R97" s="65"/>
      <c r="S97" s="65"/>
      <c r="T97" s="66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  <c r="AT97" s="18" t="s">
        <v>168</v>
      </c>
      <c r="AU97" s="18" t="s">
        <v>84</v>
      </c>
    </row>
    <row r="98" spans="1:65" s="2" customFormat="1" ht="21.75" customHeight="1">
      <c r="A98" s="35"/>
      <c r="B98" s="36"/>
      <c r="C98" s="180" t="s">
        <v>84</v>
      </c>
      <c r="D98" s="180" t="s">
        <v>161</v>
      </c>
      <c r="E98" s="181" t="s">
        <v>362</v>
      </c>
      <c r="F98" s="182" t="s">
        <v>363</v>
      </c>
      <c r="G98" s="183" t="s">
        <v>174</v>
      </c>
      <c r="H98" s="184">
        <v>0.29599999999999999</v>
      </c>
      <c r="I98" s="185"/>
      <c r="J98" s="186">
        <f>ROUND(I98*H98,2)</f>
        <v>0</v>
      </c>
      <c r="K98" s="182" t="s">
        <v>165</v>
      </c>
      <c r="L98" s="40"/>
      <c r="M98" s="187" t="s">
        <v>19</v>
      </c>
      <c r="N98" s="188" t="s">
        <v>46</v>
      </c>
      <c r="O98" s="65"/>
      <c r="P98" s="189">
        <f>O98*H98</f>
        <v>0</v>
      </c>
      <c r="Q98" s="189">
        <v>0</v>
      </c>
      <c r="R98" s="189">
        <f>Q98*H98</f>
        <v>0</v>
      </c>
      <c r="S98" s="189">
        <v>0</v>
      </c>
      <c r="T98" s="190">
        <f>S98*H98</f>
        <v>0</v>
      </c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R98" s="191" t="s">
        <v>166</v>
      </c>
      <c r="AT98" s="191" t="s">
        <v>161</v>
      </c>
      <c r="AU98" s="191" t="s">
        <v>84</v>
      </c>
      <c r="AY98" s="18" t="s">
        <v>159</v>
      </c>
      <c r="BE98" s="192">
        <f>IF(N98="základní",J98,0)</f>
        <v>0</v>
      </c>
      <c r="BF98" s="192">
        <f>IF(N98="snížená",J98,0)</f>
        <v>0</v>
      </c>
      <c r="BG98" s="192">
        <f>IF(N98="zákl. přenesená",J98,0)</f>
        <v>0</v>
      </c>
      <c r="BH98" s="192">
        <f>IF(N98="sníž. přenesená",J98,0)</f>
        <v>0</v>
      </c>
      <c r="BI98" s="192">
        <f>IF(N98="nulová",J98,0)</f>
        <v>0</v>
      </c>
      <c r="BJ98" s="18" t="s">
        <v>82</v>
      </c>
      <c r="BK98" s="192">
        <f>ROUND(I98*H98,2)</f>
        <v>0</v>
      </c>
      <c r="BL98" s="18" t="s">
        <v>166</v>
      </c>
      <c r="BM98" s="191" t="s">
        <v>1037</v>
      </c>
    </row>
    <row r="99" spans="1:65" s="2" customFormat="1" ht="11.25">
      <c r="A99" s="35"/>
      <c r="B99" s="36"/>
      <c r="C99" s="37"/>
      <c r="D99" s="193" t="s">
        <v>168</v>
      </c>
      <c r="E99" s="37"/>
      <c r="F99" s="194" t="s">
        <v>365</v>
      </c>
      <c r="G99" s="37"/>
      <c r="H99" s="37"/>
      <c r="I99" s="195"/>
      <c r="J99" s="37"/>
      <c r="K99" s="37"/>
      <c r="L99" s="40"/>
      <c r="M99" s="196"/>
      <c r="N99" s="197"/>
      <c r="O99" s="65"/>
      <c r="P99" s="65"/>
      <c r="Q99" s="65"/>
      <c r="R99" s="65"/>
      <c r="S99" s="65"/>
      <c r="T99" s="66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  <c r="AT99" s="18" t="s">
        <v>168</v>
      </c>
      <c r="AU99" s="18" t="s">
        <v>84</v>
      </c>
    </row>
    <row r="100" spans="1:65" s="2" customFormat="1" ht="24.2" customHeight="1">
      <c r="A100" s="35"/>
      <c r="B100" s="36"/>
      <c r="C100" s="180" t="s">
        <v>109</v>
      </c>
      <c r="D100" s="180" t="s">
        <v>161</v>
      </c>
      <c r="E100" s="181" t="s">
        <v>367</v>
      </c>
      <c r="F100" s="182" t="s">
        <v>368</v>
      </c>
      <c r="G100" s="183" t="s">
        <v>174</v>
      </c>
      <c r="H100" s="184">
        <v>2.6640000000000001</v>
      </c>
      <c r="I100" s="185"/>
      <c r="J100" s="186">
        <f>ROUND(I100*H100,2)</f>
        <v>0</v>
      </c>
      <c r="K100" s="182" t="s">
        <v>165</v>
      </c>
      <c r="L100" s="40"/>
      <c r="M100" s="187" t="s">
        <v>19</v>
      </c>
      <c r="N100" s="188" t="s">
        <v>46</v>
      </c>
      <c r="O100" s="65"/>
      <c r="P100" s="189">
        <f>O100*H100</f>
        <v>0</v>
      </c>
      <c r="Q100" s="189">
        <v>0</v>
      </c>
      <c r="R100" s="189">
        <f>Q100*H100</f>
        <v>0</v>
      </c>
      <c r="S100" s="189">
        <v>0</v>
      </c>
      <c r="T100" s="190">
        <f>S100*H100</f>
        <v>0</v>
      </c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R100" s="191" t="s">
        <v>166</v>
      </c>
      <c r="AT100" s="191" t="s">
        <v>161</v>
      </c>
      <c r="AU100" s="191" t="s">
        <v>84</v>
      </c>
      <c r="AY100" s="18" t="s">
        <v>159</v>
      </c>
      <c r="BE100" s="192">
        <f>IF(N100="základní",J100,0)</f>
        <v>0</v>
      </c>
      <c r="BF100" s="192">
        <f>IF(N100="snížená",J100,0)</f>
        <v>0</v>
      </c>
      <c r="BG100" s="192">
        <f>IF(N100="zákl. přenesená",J100,0)</f>
        <v>0</v>
      </c>
      <c r="BH100" s="192">
        <f>IF(N100="sníž. přenesená",J100,0)</f>
        <v>0</v>
      </c>
      <c r="BI100" s="192">
        <f>IF(N100="nulová",J100,0)</f>
        <v>0</v>
      </c>
      <c r="BJ100" s="18" t="s">
        <v>82</v>
      </c>
      <c r="BK100" s="192">
        <f>ROUND(I100*H100,2)</f>
        <v>0</v>
      </c>
      <c r="BL100" s="18" t="s">
        <v>166</v>
      </c>
      <c r="BM100" s="191" t="s">
        <v>1038</v>
      </c>
    </row>
    <row r="101" spans="1:65" s="2" customFormat="1" ht="11.25">
      <c r="A101" s="35"/>
      <c r="B101" s="36"/>
      <c r="C101" s="37"/>
      <c r="D101" s="193" t="s">
        <v>168</v>
      </c>
      <c r="E101" s="37"/>
      <c r="F101" s="194" t="s">
        <v>370</v>
      </c>
      <c r="G101" s="37"/>
      <c r="H101" s="37"/>
      <c r="I101" s="195"/>
      <c r="J101" s="37"/>
      <c r="K101" s="37"/>
      <c r="L101" s="40"/>
      <c r="M101" s="196"/>
      <c r="N101" s="197"/>
      <c r="O101" s="65"/>
      <c r="P101" s="65"/>
      <c r="Q101" s="65"/>
      <c r="R101" s="65"/>
      <c r="S101" s="65"/>
      <c r="T101" s="66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  <c r="AT101" s="18" t="s">
        <v>168</v>
      </c>
      <c r="AU101" s="18" t="s">
        <v>84</v>
      </c>
    </row>
    <row r="102" spans="1:65" s="13" customFormat="1" ht="11.25">
      <c r="B102" s="198"/>
      <c r="C102" s="199"/>
      <c r="D102" s="200" t="s">
        <v>170</v>
      </c>
      <c r="E102" s="201" t="s">
        <v>19</v>
      </c>
      <c r="F102" s="202" t="s">
        <v>1039</v>
      </c>
      <c r="G102" s="199"/>
      <c r="H102" s="203">
        <v>2.6640000000000001</v>
      </c>
      <c r="I102" s="204"/>
      <c r="J102" s="199"/>
      <c r="K102" s="199"/>
      <c r="L102" s="205"/>
      <c r="M102" s="206"/>
      <c r="N102" s="207"/>
      <c r="O102" s="207"/>
      <c r="P102" s="207"/>
      <c r="Q102" s="207"/>
      <c r="R102" s="207"/>
      <c r="S102" s="207"/>
      <c r="T102" s="208"/>
      <c r="AT102" s="209" t="s">
        <v>170</v>
      </c>
      <c r="AU102" s="209" t="s">
        <v>84</v>
      </c>
      <c r="AV102" s="13" t="s">
        <v>84</v>
      </c>
      <c r="AW102" s="13" t="s">
        <v>36</v>
      </c>
      <c r="AX102" s="13" t="s">
        <v>82</v>
      </c>
      <c r="AY102" s="209" t="s">
        <v>159</v>
      </c>
    </row>
    <row r="103" spans="1:65" s="2" customFormat="1" ht="24.2" customHeight="1">
      <c r="A103" s="35"/>
      <c r="B103" s="36"/>
      <c r="C103" s="180" t="s">
        <v>166</v>
      </c>
      <c r="D103" s="180" t="s">
        <v>161</v>
      </c>
      <c r="E103" s="181" t="s">
        <v>373</v>
      </c>
      <c r="F103" s="182" t="s">
        <v>374</v>
      </c>
      <c r="G103" s="183" t="s">
        <v>174</v>
      </c>
      <c r="H103" s="184">
        <v>0.29599999999999999</v>
      </c>
      <c r="I103" s="185"/>
      <c r="J103" s="186">
        <f>ROUND(I103*H103,2)</f>
        <v>0</v>
      </c>
      <c r="K103" s="182" t="s">
        <v>165</v>
      </c>
      <c r="L103" s="40"/>
      <c r="M103" s="187" t="s">
        <v>19</v>
      </c>
      <c r="N103" s="188" t="s">
        <v>46</v>
      </c>
      <c r="O103" s="65"/>
      <c r="P103" s="189">
        <f>O103*H103</f>
        <v>0</v>
      </c>
      <c r="Q103" s="189">
        <v>0</v>
      </c>
      <c r="R103" s="189">
        <f>Q103*H103</f>
        <v>0</v>
      </c>
      <c r="S103" s="189">
        <v>0</v>
      </c>
      <c r="T103" s="190">
        <f>S103*H103</f>
        <v>0</v>
      </c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  <c r="AR103" s="191" t="s">
        <v>166</v>
      </c>
      <c r="AT103" s="191" t="s">
        <v>161</v>
      </c>
      <c r="AU103" s="191" t="s">
        <v>84</v>
      </c>
      <c r="AY103" s="18" t="s">
        <v>159</v>
      </c>
      <c r="BE103" s="192">
        <f>IF(N103="základní",J103,0)</f>
        <v>0</v>
      </c>
      <c r="BF103" s="192">
        <f>IF(N103="snížená",J103,0)</f>
        <v>0</v>
      </c>
      <c r="BG103" s="192">
        <f>IF(N103="zákl. přenesená",J103,0)</f>
        <v>0</v>
      </c>
      <c r="BH103" s="192">
        <f>IF(N103="sníž. přenesená",J103,0)</f>
        <v>0</v>
      </c>
      <c r="BI103" s="192">
        <f>IF(N103="nulová",J103,0)</f>
        <v>0</v>
      </c>
      <c r="BJ103" s="18" t="s">
        <v>82</v>
      </c>
      <c r="BK103" s="192">
        <f>ROUND(I103*H103,2)</f>
        <v>0</v>
      </c>
      <c r="BL103" s="18" t="s">
        <v>166</v>
      </c>
      <c r="BM103" s="191" t="s">
        <v>1040</v>
      </c>
    </row>
    <row r="104" spans="1:65" s="2" customFormat="1" ht="11.25">
      <c r="A104" s="35"/>
      <c r="B104" s="36"/>
      <c r="C104" s="37"/>
      <c r="D104" s="193" t="s">
        <v>168</v>
      </c>
      <c r="E104" s="37"/>
      <c r="F104" s="194" t="s">
        <v>376</v>
      </c>
      <c r="G104" s="37"/>
      <c r="H104" s="37"/>
      <c r="I104" s="195"/>
      <c r="J104" s="37"/>
      <c r="K104" s="37"/>
      <c r="L104" s="40"/>
      <c r="M104" s="196"/>
      <c r="N104" s="197"/>
      <c r="O104" s="65"/>
      <c r="P104" s="65"/>
      <c r="Q104" s="65"/>
      <c r="R104" s="65"/>
      <c r="S104" s="65"/>
      <c r="T104" s="66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  <c r="AT104" s="18" t="s">
        <v>168</v>
      </c>
      <c r="AU104" s="18" t="s">
        <v>84</v>
      </c>
    </row>
    <row r="105" spans="1:65" s="12" customFormat="1" ht="25.9" customHeight="1">
      <c r="B105" s="164"/>
      <c r="C105" s="165"/>
      <c r="D105" s="166" t="s">
        <v>74</v>
      </c>
      <c r="E105" s="167" t="s">
        <v>384</v>
      </c>
      <c r="F105" s="167" t="s">
        <v>385</v>
      </c>
      <c r="G105" s="165"/>
      <c r="H105" s="165"/>
      <c r="I105" s="168"/>
      <c r="J105" s="169">
        <f>BK105</f>
        <v>0</v>
      </c>
      <c r="K105" s="165"/>
      <c r="L105" s="170"/>
      <c r="M105" s="171"/>
      <c r="N105" s="172"/>
      <c r="O105" s="172"/>
      <c r="P105" s="173">
        <f>P106+P124+P143+P170</f>
        <v>0</v>
      </c>
      <c r="Q105" s="172"/>
      <c r="R105" s="173">
        <f>R106+R124+R143+R170</f>
        <v>0.29768291999999996</v>
      </c>
      <c r="S105" s="172"/>
      <c r="T105" s="174">
        <f>T106+T124+T143+T170</f>
        <v>0.29549999999999998</v>
      </c>
      <c r="AR105" s="175" t="s">
        <v>84</v>
      </c>
      <c r="AT105" s="176" t="s">
        <v>74</v>
      </c>
      <c r="AU105" s="176" t="s">
        <v>75</v>
      </c>
      <c r="AY105" s="175" t="s">
        <v>159</v>
      </c>
      <c r="BK105" s="177">
        <f>BK106+BK124+BK143+BK170</f>
        <v>0</v>
      </c>
    </row>
    <row r="106" spans="1:65" s="12" customFormat="1" ht="22.9" customHeight="1">
      <c r="B106" s="164"/>
      <c r="C106" s="165"/>
      <c r="D106" s="166" t="s">
        <v>74</v>
      </c>
      <c r="E106" s="178" t="s">
        <v>1041</v>
      </c>
      <c r="F106" s="178" t="s">
        <v>1042</v>
      </c>
      <c r="G106" s="165"/>
      <c r="H106" s="165"/>
      <c r="I106" s="168"/>
      <c r="J106" s="179">
        <f>BK106</f>
        <v>0</v>
      </c>
      <c r="K106" s="165"/>
      <c r="L106" s="170"/>
      <c r="M106" s="171"/>
      <c r="N106" s="172"/>
      <c r="O106" s="172"/>
      <c r="P106" s="173">
        <f>SUM(P107:P123)</f>
        <v>0</v>
      </c>
      <c r="Q106" s="172"/>
      <c r="R106" s="173">
        <f>SUM(R107:R123)</f>
        <v>5.0910000000000004E-2</v>
      </c>
      <c r="S106" s="172"/>
      <c r="T106" s="174">
        <f>SUM(T107:T123)</f>
        <v>0.22625000000000001</v>
      </c>
      <c r="AR106" s="175" t="s">
        <v>84</v>
      </c>
      <c r="AT106" s="176" t="s">
        <v>74</v>
      </c>
      <c r="AU106" s="176" t="s">
        <v>82</v>
      </c>
      <c r="AY106" s="175" t="s">
        <v>159</v>
      </c>
      <c r="BK106" s="177">
        <f>SUM(BK107:BK123)</f>
        <v>0</v>
      </c>
    </row>
    <row r="107" spans="1:65" s="2" customFormat="1" ht="16.5" customHeight="1">
      <c r="A107" s="35"/>
      <c r="B107" s="36"/>
      <c r="C107" s="180" t="s">
        <v>188</v>
      </c>
      <c r="D107" s="180" t="s">
        <v>161</v>
      </c>
      <c r="E107" s="181" t="s">
        <v>1043</v>
      </c>
      <c r="F107" s="182" t="s">
        <v>1044</v>
      </c>
      <c r="G107" s="183" t="s">
        <v>255</v>
      </c>
      <c r="H107" s="184">
        <v>1</v>
      </c>
      <c r="I107" s="185"/>
      <c r="J107" s="186">
        <f>ROUND(I107*H107,2)</f>
        <v>0</v>
      </c>
      <c r="K107" s="182" t="s">
        <v>165</v>
      </c>
      <c r="L107" s="40"/>
      <c r="M107" s="187" t="s">
        <v>19</v>
      </c>
      <c r="N107" s="188" t="s">
        <v>46</v>
      </c>
      <c r="O107" s="65"/>
      <c r="P107" s="189">
        <f>O107*H107</f>
        <v>0</v>
      </c>
      <c r="Q107" s="189">
        <v>1.7000000000000001E-4</v>
      </c>
      <c r="R107" s="189">
        <f>Q107*H107</f>
        <v>1.7000000000000001E-4</v>
      </c>
      <c r="S107" s="189">
        <v>0.22625000000000001</v>
      </c>
      <c r="T107" s="190">
        <f>S107*H107</f>
        <v>0.22625000000000001</v>
      </c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  <c r="AR107" s="191" t="s">
        <v>275</v>
      </c>
      <c r="AT107" s="191" t="s">
        <v>161</v>
      </c>
      <c r="AU107" s="191" t="s">
        <v>84</v>
      </c>
      <c r="AY107" s="18" t="s">
        <v>159</v>
      </c>
      <c r="BE107" s="192">
        <f>IF(N107="základní",J107,0)</f>
        <v>0</v>
      </c>
      <c r="BF107" s="192">
        <f>IF(N107="snížená",J107,0)</f>
        <v>0</v>
      </c>
      <c r="BG107" s="192">
        <f>IF(N107="zákl. přenesená",J107,0)</f>
        <v>0</v>
      </c>
      <c r="BH107" s="192">
        <f>IF(N107="sníž. přenesená",J107,0)</f>
        <v>0</v>
      </c>
      <c r="BI107" s="192">
        <f>IF(N107="nulová",J107,0)</f>
        <v>0</v>
      </c>
      <c r="BJ107" s="18" t="s">
        <v>82</v>
      </c>
      <c r="BK107" s="192">
        <f>ROUND(I107*H107,2)</f>
        <v>0</v>
      </c>
      <c r="BL107" s="18" t="s">
        <v>275</v>
      </c>
      <c r="BM107" s="191" t="s">
        <v>1045</v>
      </c>
    </row>
    <row r="108" spans="1:65" s="2" customFormat="1" ht="11.25">
      <c r="A108" s="35"/>
      <c r="B108" s="36"/>
      <c r="C108" s="37"/>
      <c r="D108" s="193" t="s">
        <v>168</v>
      </c>
      <c r="E108" s="37"/>
      <c r="F108" s="194" t="s">
        <v>1046</v>
      </c>
      <c r="G108" s="37"/>
      <c r="H108" s="37"/>
      <c r="I108" s="195"/>
      <c r="J108" s="37"/>
      <c r="K108" s="37"/>
      <c r="L108" s="40"/>
      <c r="M108" s="196"/>
      <c r="N108" s="197"/>
      <c r="O108" s="65"/>
      <c r="P108" s="65"/>
      <c r="Q108" s="65"/>
      <c r="R108" s="65"/>
      <c r="S108" s="65"/>
      <c r="T108" s="66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  <c r="AT108" s="18" t="s">
        <v>168</v>
      </c>
      <c r="AU108" s="18" t="s">
        <v>84</v>
      </c>
    </row>
    <row r="109" spans="1:65" s="2" customFormat="1" ht="16.5" customHeight="1">
      <c r="A109" s="35"/>
      <c r="B109" s="36"/>
      <c r="C109" s="180" t="s">
        <v>116</v>
      </c>
      <c r="D109" s="180" t="s">
        <v>161</v>
      </c>
      <c r="E109" s="181" t="s">
        <v>1047</v>
      </c>
      <c r="F109" s="182" t="s">
        <v>1048</v>
      </c>
      <c r="G109" s="183" t="s">
        <v>862</v>
      </c>
      <c r="H109" s="184">
        <v>1</v>
      </c>
      <c r="I109" s="185"/>
      <c r="J109" s="186">
        <f>ROUND(I109*H109,2)</f>
        <v>0</v>
      </c>
      <c r="K109" s="182" t="s">
        <v>165</v>
      </c>
      <c r="L109" s="40"/>
      <c r="M109" s="187" t="s">
        <v>19</v>
      </c>
      <c r="N109" s="188" t="s">
        <v>46</v>
      </c>
      <c r="O109" s="65"/>
      <c r="P109" s="189">
        <f>O109*H109</f>
        <v>0</v>
      </c>
      <c r="Q109" s="189">
        <v>4.6609999999999999E-2</v>
      </c>
      <c r="R109" s="189">
        <f>Q109*H109</f>
        <v>4.6609999999999999E-2</v>
      </c>
      <c r="S109" s="189">
        <v>0</v>
      </c>
      <c r="T109" s="190">
        <f>S109*H109</f>
        <v>0</v>
      </c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  <c r="AR109" s="191" t="s">
        <v>275</v>
      </c>
      <c r="AT109" s="191" t="s">
        <v>161</v>
      </c>
      <c r="AU109" s="191" t="s">
        <v>84</v>
      </c>
      <c r="AY109" s="18" t="s">
        <v>159</v>
      </c>
      <c r="BE109" s="192">
        <f>IF(N109="základní",J109,0)</f>
        <v>0</v>
      </c>
      <c r="BF109" s="192">
        <f>IF(N109="snížená",J109,0)</f>
        <v>0</v>
      </c>
      <c r="BG109" s="192">
        <f>IF(N109="zákl. přenesená",J109,0)</f>
        <v>0</v>
      </c>
      <c r="BH109" s="192">
        <f>IF(N109="sníž. přenesená",J109,0)</f>
        <v>0</v>
      </c>
      <c r="BI109" s="192">
        <f>IF(N109="nulová",J109,0)</f>
        <v>0</v>
      </c>
      <c r="BJ109" s="18" t="s">
        <v>82</v>
      </c>
      <c r="BK109" s="192">
        <f>ROUND(I109*H109,2)</f>
        <v>0</v>
      </c>
      <c r="BL109" s="18" t="s">
        <v>275</v>
      </c>
      <c r="BM109" s="191" t="s">
        <v>1049</v>
      </c>
    </row>
    <row r="110" spans="1:65" s="2" customFormat="1" ht="11.25">
      <c r="A110" s="35"/>
      <c r="B110" s="36"/>
      <c r="C110" s="37"/>
      <c r="D110" s="193" t="s">
        <v>168</v>
      </c>
      <c r="E110" s="37"/>
      <c r="F110" s="194" t="s">
        <v>1050</v>
      </c>
      <c r="G110" s="37"/>
      <c r="H110" s="37"/>
      <c r="I110" s="195"/>
      <c r="J110" s="37"/>
      <c r="K110" s="37"/>
      <c r="L110" s="40"/>
      <c r="M110" s="196"/>
      <c r="N110" s="197"/>
      <c r="O110" s="65"/>
      <c r="P110" s="65"/>
      <c r="Q110" s="65"/>
      <c r="R110" s="65"/>
      <c r="S110" s="65"/>
      <c r="T110" s="66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  <c r="AT110" s="18" t="s">
        <v>168</v>
      </c>
      <c r="AU110" s="18" t="s">
        <v>84</v>
      </c>
    </row>
    <row r="111" spans="1:65" s="2" customFormat="1" ht="16.5" customHeight="1">
      <c r="A111" s="35"/>
      <c r="B111" s="36"/>
      <c r="C111" s="180" t="s">
        <v>202</v>
      </c>
      <c r="D111" s="180" t="s">
        <v>161</v>
      </c>
      <c r="E111" s="181" t="s">
        <v>1051</v>
      </c>
      <c r="F111" s="182" t="s">
        <v>1052</v>
      </c>
      <c r="G111" s="183" t="s">
        <v>255</v>
      </c>
      <c r="H111" s="184">
        <v>1</v>
      </c>
      <c r="I111" s="185"/>
      <c r="J111" s="186">
        <f>ROUND(I111*H111,2)</f>
        <v>0</v>
      </c>
      <c r="K111" s="182" t="s">
        <v>165</v>
      </c>
      <c r="L111" s="40"/>
      <c r="M111" s="187" t="s">
        <v>19</v>
      </c>
      <c r="N111" s="188" t="s">
        <v>46</v>
      </c>
      <c r="O111" s="65"/>
      <c r="P111" s="189">
        <f>O111*H111</f>
        <v>0</v>
      </c>
      <c r="Q111" s="189">
        <v>0</v>
      </c>
      <c r="R111" s="189">
        <f>Q111*H111</f>
        <v>0</v>
      </c>
      <c r="S111" s="189">
        <v>0</v>
      </c>
      <c r="T111" s="190">
        <f>S111*H111</f>
        <v>0</v>
      </c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  <c r="AR111" s="191" t="s">
        <v>275</v>
      </c>
      <c r="AT111" s="191" t="s">
        <v>161</v>
      </c>
      <c r="AU111" s="191" t="s">
        <v>84</v>
      </c>
      <c r="AY111" s="18" t="s">
        <v>159</v>
      </c>
      <c r="BE111" s="192">
        <f>IF(N111="základní",J111,0)</f>
        <v>0</v>
      </c>
      <c r="BF111" s="192">
        <f>IF(N111="snížená",J111,0)</f>
        <v>0</v>
      </c>
      <c r="BG111" s="192">
        <f>IF(N111="zákl. přenesená",J111,0)</f>
        <v>0</v>
      </c>
      <c r="BH111" s="192">
        <f>IF(N111="sníž. přenesená",J111,0)</f>
        <v>0</v>
      </c>
      <c r="BI111" s="192">
        <f>IF(N111="nulová",J111,0)</f>
        <v>0</v>
      </c>
      <c r="BJ111" s="18" t="s">
        <v>82</v>
      </c>
      <c r="BK111" s="192">
        <f>ROUND(I111*H111,2)</f>
        <v>0</v>
      </c>
      <c r="BL111" s="18" t="s">
        <v>275</v>
      </c>
      <c r="BM111" s="191" t="s">
        <v>1053</v>
      </c>
    </row>
    <row r="112" spans="1:65" s="2" customFormat="1" ht="11.25">
      <c r="A112" s="35"/>
      <c r="B112" s="36"/>
      <c r="C112" s="37"/>
      <c r="D112" s="193" t="s">
        <v>168</v>
      </c>
      <c r="E112" s="37"/>
      <c r="F112" s="194" t="s">
        <v>1054</v>
      </c>
      <c r="G112" s="37"/>
      <c r="H112" s="37"/>
      <c r="I112" s="195"/>
      <c r="J112" s="37"/>
      <c r="K112" s="37"/>
      <c r="L112" s="40"/>
      <c r="M112" s="196"/>
      <c r="N112" s="197"/>
      <c r="O112" s="65"/>
      <c r="P112" s="65"/>
      <c r="Q112" s="65"/>
      <c r="R112" s="65"/>
      <c r="S112" s="65"/>
      <c r="T112" s="66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  <c r="AT112" s="18" t="s">
        <v>168</v>
      </c>
      <c r="AU112" s="18" t="s">
        <v>84</v>
      </c>
    </row>
    <row r="113" spans="1:65" s="2" customFormat="1" ht="24.2" customHeight="1">
      <c r="A113" s="35"/>
      <c r="B113" s="36"/>
      <c r="C113" s="180" t="s">
        <v>211</v>
      </c>
      <c r="D113" s="180" t="s">
        <v>161</v>
      </c>
      <c r="E113" s="181" t="s">
        <v>1055</v>
      </c>
      <c r="F113" s="182" t="s">
        <v>1056</v>
      </c>
      <c r="G113" s="183" t="s">
        <v>862</v>
      </c>
      <c r="H113" s="184">
        <v>1</v>
      </c>
      <c r="I113" s="185"/>
      <c r="J113" s="186">
        <f>ROUND(I113*H113,2)</f>
        <v>0</v>
      </c>
      <c r="K113" s="182" t="s">
        <v>165</v>
      </c>
      <c r="L113" s="40"/>
      <c r="M113" s="187" t="s">
        <v>19</v>
      </c>
      <c r="N113" s="188" t="s">
        <v>46</v>
      </c>
      <c r="O113" s="65"/>
      <c r="P113" s="189">
        <f>O113*H113</f>
        <v>0</v>
      </c>
      <c r="Q113" s="189">
        <v>1.5200000000000001E-3</v>
      </c>
      <c r="R113" s="189">
        <f>Q113*H113</f>
        <v>1.5200000000000001E-3</v>
      </c>
      <c r="S113" s="189">
        <v>0</v>
      </c>
      <c r="T113" s="190">
        <f>S113*H113</f>
        <v>0</v>
      </c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  <c r="AR113" s="191" t="s">
        <v>275</v>
      </c>
      <c r="AT113" s="191" t="s">
        <v>161</v>
      </c>
      <c r="AU113" s="191" t="s">
        <v>84</v>
      </c>
      <c r="AY113" s="18" t="s">
        <v>159</v>
      </c>
      <c r="BE113" s="192">
        <f>IF(N113="základní",J113,0)</f>
        <v>0</v>
      </c>
      <c r="BF113" s="192">
        <f>IF(N113="snížená",J113,0)</f>
        <v>0</v>
      </c>
      <c r="BG113" s="192">
        <f>IF(N113="zákl. přenesená",J113,0)</f>
        <v>0</v>
      </c>
      <c r="BH113" s="192">
        <f>IF(N113="sníž. přenesená",J113,0)</f>
        <v>0</v>
      </c>
      <c r="BI113" s="192">
        <f>IF(N113="nulová",J113,0)</f>
        <v>0</v>
      </c>
      <c r="BJ113" s="18" t="s">
        <v>82</v>
      </c>
      <c r="BK113" s="192">
        <f>ROUND(I113*H113,2)</f>
        <v>0</v>
      </c>
      <c r="BL113" s="18" t="s">
        <v>275</v>
      </c>
      <c r="BM113" s="191" t="s">
        <v>1057</v>
      </c>
    </row>
    <row r="114" spans="1:65" s="2" customFormat="1" ht="11.25">
      <c r="A114" s="35"/>
      <c r="B114" s="36"/>
      <c r="C114" s="37"/>
      <c r="D114" s="193" t="s">
        <v>168</v>
      </c>
      <c r="E114" s="37"/>
      <c r="F114" s="194" t="s">
        <v>1058</v>
      </c>
      <c r="G114" s="37"/>
      <c r="H114" s="37"/>
      <c r="I114" s="195"/>
      <c r="J114" s="37"/>
      <c r="K114" s="37"/>
      <c r="L114" s="40"/>
      <c r="M114" s="196"/>
      <c r="N114" s="197"/>
      <c r="O114" s="65"/>
      <c r="P114" s="65"/>
      <c r="Q114" s="65"/>
      <c r="R114" s="65"/>
      <c r="S114" s="65"/>
      <c r="T114" s="66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  <c r="AT114" s="18" t="s">
        <v>168</v>
      </c>
      <c r="AU114" s="18" t="s">
        <v>84</v>
      </c>
    </row>
    <row r="115" spans="1:65" s="2" customFormat="1" ht="24.2" customHeight="1">
      <c r="A115" s="35"/>
      <c r="B115" s="36"/>
      <c r="C115" s="180" t="s">
        <v>217</v>
      </c>
      <c r="D115" s="180" t="s">
        <v>161</v>
      </c>
      <c r="E115" s="181" t="s">
        <v>1059</v>
      </c>
      <c r="F115" s="182" t="s">
        <v>1060</v>
      </c>
      <c r="G115" s="183" t="s">
        <v>174</v>
      </c>
      <c r="H115" s="184">
        <v>0.29799999999999999</v>
      </c>
      <c r="I115" s="185"/>
      <c r="J115" s="186">
        <f>ROUND(I115*H115,2)</f>
        <v>0</v>
      </c>
      <c r="K115" s="182" t="s">
        <v>165</v>
      </c>
      <c r="L115" s="40"/>
      <c r="M115" s="187" t="s">
        <v>19</v>
      </c>
      <c r="N115" s="188" t="s">
        <v>46</v>
      </c>
      <c r="O115" s="65"/>
      <c r="P115" s="189">
        <f>O115*H115</f>
        <v>0</v>
      </c>
      <c r="Q115" s="189">
        <v>0</v>
      </c>
      <c r="R115" s="189">
        <f>Q115*H115</f>
        <v>0</v>
      </c>
      <c r="S115" s="189">
        <v>0</v>
      </c>
      <c r="T115" s="190">
        <f>S115*H115</f>
        <v>0</v>
      </c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  <c r="AR115" s="191" t="s">
        <v>275</v>
      </c>
      <c r="AT115" s="191" t="s">
        <v>161</v>
      </c>
      <c r="AU115" s="191" t="s">
        <v>84</v>
      </c>
      <c r="AY115" s="18" t="s">
        <v>159</v>
      </c>
      <c r="BE115" s="192">
        <f>IF(N115="základní",J115,0)</f>
        <v>0</v>
      </c>
      <c r="BF115" s="192">
        <f>IF(N115="snížená",J115,0)</f>
        <v>0</v>
      </c>
      <c r="BG115" s="192">
        <f>IF(N115="zákl. přenesená",J115,0)</f>
        <v>0</v>
      </c>
      <c r="BH115" s="192">
        <f>IF(N115="sníž. přenesená",J115,0)</f>
        <v>0</v>
      </c>
      <c r="BI115" s="192">
        <f>IF(N115="nulová",J115,0)</f>
        <v>0</v>
      </c>
      <c r="BJ115" s="18" t="s">
        <v>82</v>
      </c>
      <c r="BK115" s="192">
        <f>ROUND(I115*H115,2)</f>
        <v>0</v>
      </c>
      <c r="BL115" s="18" t="s">
        <v>275</v>
      </c>
      <c r="BM115" s="191" t="s">
        <v>1061</v>
      </c>
    </row>
    <row r="116" spans="1:65" s="2" customFormat="1" ht="11.25">
      <c r="A116" s="35"/>
      <c r="B116" s="36"/>
      <c r="C116" s="37"/>
      <c r="D116" s="193" t="s">
        <v>168</v>
      </c>
      <c r="E116" s="37"/>
      <c r="F116" s="194" t="s">
        <v>1062</v>
      </c>
      <c r="G116" s="37"/>
      <c r="H116" s="37"/>
      <c r="I116" s="195"/>
      <c r="J116" s="37"/>
      <c r="K116" s="37"/>
      <c r="L116" s="40"/>
      <c r="M116" s="196"/>
      <c r="N116" s="197"/>
      <c r="O116" s="65"/>
      <c r="P116" s="65"/>
      <c r="Q116" s="65"/>
      <c r="R116" s="65"/>
      <c r="S116" s="65"/>
      <c r="T116" s="66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  <c r="AT116" s="18" t="s">
        <v>168</v>
      </c>
      <c r="AU116" s="18" t="s">
        <v>84</v>
      </c>
    </row>
    <row r="117" spans="1:65" s="2" customFormat="1" ht="16.5" customHeight="1">
      <c r="A117" s="35"/>
      <c r="B117" s="36"/>
      <c r="C117" s="180" t="s">
        <v>225</v>
      </c>
      <c r="D117" s="180" t="s">
        <v>161</v>
      </c>
      <c r="E117" s="181" t="s">
        <v>1063</v>
      </c>
      <c r="F117" s="182" t="s">
        <v>1064</v>
      </c>
      <c r="G117" s="183" t="s">
        <v>255</v>
      </c>
      <c r="H117" s="184">
        <v>1</v>
      </c>
      <c r="I117" s="185"/>
      <c r="J117" s="186">
        <f>ROUND(I117*H117,2)</f>
        <v>0</v>
      </c>
      <c r="K117" s="182" t="s">
        <v>530</v>
      </c>
      <c r="L117" s="40"/>
      <c r="M117" s="187" t="s">
        <v>19</v>
      </c>
      <c r="N117" s="188" t="s">
        <v>46</v>
      </c>
      <c r="O117" s="65"/>
      <c r="P117" s="189">
        <f>O117*H117</f>
        <v>0</v>
      </c>
      <c r="Q117" s="189">
        <v>0</v>
      </c>
      <c r="R117" s="189">
        <f>Q117*H117</f>
        <v>0</v>
      </c>
      <c r="S117" s="189">
        <v>0</v>
      </c>
      <c r="T117" s="190">
        <f>S117*H117</f>
        <v>0</v>
      </c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  <c r="AR117" s="191" t="s">
        <v>275</v>
      </c>
      <c r="AT117" s="191" t="s">
        <v>161</v>
      </c>
      <c r="AU117" s="191" t="s">
        <v>84</v>
      </c>
      <c r="AY117" s="18" t="s">
        <v>159</v>
      </c>
      <c r="BE117" s="192">
        <f>IF(N117="základní",J117,0)</f>
        <v>0</v>
      </c>
      <c r="BF117" s="192">
        <f>IF(N117="snížená",J117,0)</f>
        <v>0</v>
      </c>
      <c r="BG117" s="192">
        <f>IF(N117="zákl. přenesená",J117,0)</f>
        <v>0</v>
      </c>
      <c r="BH117" s="192">
        <f>IF(N117="sníž. přenesená",J117,0)</f>
        <v>0</v>
      </c>
      <c r="BI117" s="192">
        <f>IF(N117="nulová",J117,0)</f>
        <v>0</v>
      </c>
      <c r="BJ117" s="18" t="s">
        <v>82</v>
      </c>
      <c r="BK117" s="192">
        <f>ROUND(I117*H117,2)</f>
        <v>0</v>
      </c>
      <c r="BL117" s="18" t="s">
        <v>275</v>
      </c>
      <c r="BM117" s="191" t="s">
        <v>1065</v>
      </c>
    </row>
    <row r="118" spans="1:65" s="2" customFormat="1" ht="24.2" customHeight="1">
      <c r="A118" s="35"/>
      <c r="B118" s="36"/>
      <c r="C118" s="180" t="s">
        <v>252</v>
      </c>
      <c r="D118" s="180" t="s">
        <v>161</v>
      </c>
      <c r="E118" s="181" t="s">
        <v>1066</v>
      </c>
      <c r="F118" s="182" t="s">
        <v>1067</v>
      </c>
      <c r="G118" s="183" t="s">
        <v>862</v>
      </c>
      <c r="H118" s="184">
        <v>1</v>
      </c>
      <c r="I118" s="185"/>
      <c r="J118" s="186">
        <f>ROUND(I118*H118,2)</f>
        <v>0</v>
      </c>
      <c r="K118" s="182" t="s">
        <v>165</v>
      </c>
      <c r="L118" s="40"/>
      <c r="M118" s="187" t="s">
        <v>19</v>
      </c>
      <c r="N118" s="188" t="s">
        <v>46</v>
      </c>
      <c r="O118" s="65"/>
      <c r="P118" s="189">
        <f>O118*H118</f>
        <v>0</v>
      </c>
      <c r="Q118" s="189">
        <v>2.6099999999999999E-3</v>
      </c>
      <c r="R118" s="189">
        <f>Q118*H118</f>
        <v>2.6099999999999999E-3</v>
      </c>
      <c r="S118" s="189">
        <v>0</v>
      </c>
      <c r="T118" s="190">
        <f>S118*H118</f>
        <v>0</v>
      </c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  <c r="AR118" s="191" t="s">
        <v>275</v>
      </c>
      <c r="AT118" s="191" t="s">
        <v>161</v>
      </c>
      <c r="AU118" s="191" t="s">
        <v>84</v>
      </c>
      <c r="AY118" s="18" t="s">
        <v>159</v>
      </c>
      <c r="BE118" s="192">
        <f>IF(N118="základní",J118,0)</f>
        <v>0</v>
      </c>
      <c r="BF118" s="192">
        <f>IF(N118="snížená",J118,0)</f>
        <v>0</v>
      </c>
      <c r="BG118" s="192">
        <f>IF(N118="zákl. přenesená",J118,0)</f>
        <v>0</v>
      </c>
      <c r="BH118" s="192">
        <f>IF(N118="sníž. přenesená",J118,0)</f>
        <v>0</v>
      </c>
      <c r="BI118" s="192">
        <f>IF(N118="nulová",J118,0)</f>
        <v>0</v>
      </c>
      <c r="BJ118" s="18" t="s">
        <v>82</v>
      </c>
      <c r="BK118" s="192">
        <f>ROUND(I118*H118,2)</f>
        <v>0</v>
      </c>
      <c r="BL118" s="18" t="s">
        <v>275</v>
      </c>
      <c r="BM118" s="191" t="s">
        <v>1068</v>
      </c>
    </row>
    <row r="119" spans="1:65" s="2" customFormat="1" ht="11.25">
      <c r="A119" s="35"/>
      <c r="B119" s="36"/>
      <c r="C119" s="37"/>
      <c r="D119" s="193" t="s">
        <v>168</v>
      </c>
      <c r="E119" s="37"/>
      <c r="F119" s="194" t="s">
        <v>1069</v>
      </c>
      <c r="G119" s="37"/>
      <c r="H119" s="37"/>
      <c r="I119" s="195"/>
      <c r="J119" s="37"/>
      <c r="K119" s="37"/>
      <c r="L119" s="40"/>
      <c r="M119" s="196"/>
      <c r="N119" s="197"/>
      <c r="O119" s="65"/>
      <c r="P119" s="65"/>
      <c r="Q119" s="65"/>
      <c r="R119" s="65"/>
      <c r="S119" s="65"/>
      <c r="T119" s="66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T119" s="18" t="s">
        <v>168</v>
      </c>
      <c r="AU119" s="18" t="s">
        <v>84</v>
      </c>
    </row>
    <row r="120" spans="1:65" s="2" customFormat="1" ht="24.2" customHeight="1">
      <c r="A120" s="35"/>
      <c r="B120" s="36"/>
      <c r="C120" s="180" t="s">
        <v>258</v>
      </c>
      <c r="D120" s="180" t="s">
        <v>161</v>
      </c>
      <c r="E120" s="181" t="s">
        <v>1070</v>
      </c>
      <c r="F120" s="182" t="s">
        <v>1071</v>
      </c>
      <c r="G120" s="183" t="s">
        <v>174</v>
      </c>
      <c r="H120" s="184">
        <v>5.0999999999999997E-2</v>
      </c>
      <c r="I120" s="185"/>
      <c r="J120" s="186">
        <f>ROUND(I120*H120,2)</f>
        <v>0</v>
      </c>
      <c r="K120" s="182" t="s">
        <v>165</v>
      </c>
      <c r="L120" s="40"/>
      <c r="M120" s="187" t="s">
        <v>19</v>
      </c>
      <c r="N120" s="188" t="s">
        <v>46</v>
      </c>
      <c r="O120" s="65"/>
      <c r="P120" s="189">
        <f>O120*H120</f>
        <v>0</v>
      </c>
      <c r="Q120" s="189">
        <v>0</v>
      </c>
      <c r="R120" s="189">
        <f>Q120*H120</f>
        <v>0</v>
      </c>
      <c r="S120" s="189">
        <v>0</v>
      </c>
      <c r="T120" s="190">
        <f>S120*H120</f>
        <v>0</v>
      </c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R120" s="191" t="s">
        <v>275</v>
      </c>
      <c r="AT120" s="191" t="s">
        <v>161</v>
      </c>
      <c r="AU120" s="191" t="s">
        <v>84</v>
      </c>
      <c r="AY120" s="18" t="s">
        <v>159</v>
      </c>
      <c r="BE120" s="192">
        <f>IF(N120="základní",J120,0)</f>
        <v>0</v>
      </c>
      <c r="BF120" s="192">
        <f>IF(N120="snížená",J120,0)</f>
        <v>0</v>
      </c>
      <c r="BG120" s="192">
        <f>IF(N120="zákl. přenesená",J120,0)</f>
        <v>0</v>
      </c>
      <c r="BH120" s="192">
        <f>IF(N120="sníž. přenesená",J120,0)</f>
        <v>0</v>
      </c>
      <c r="BI120" s="192">
        <f>IF(N120="nulová",J120,0)</f>
        <v>0</v>
      </c>
      <c r="BJ120" s="18" t="s">
        <v>82</v>
      </c>
      <c r="BK120" s="192">
        <f>ROUND(I120*H120,2)</f>
        <v>0</v>
      </c>
      <c r="BL120" s="18" t="s">
        <v>275</v>
      </c>
      <c r="BM120" s="191" t="s">
        <v>1072</v>
      </c>
    </row>
    <row r="121" spans="1:65" s="2" customFormat="1" ht="11.25">
      <c r="A121" s="35"/>
      <c r="B121" s="36"/>
      <c r="C121" s="37"/>
      <c r="D121" s="193" t="s">
        <v>168</v>
      </c>
      <c r="E121" s="37"/>
      <c r="F121" s="194" t="s">
        <v>1073</v>
      </c>
      <c r="G121" s="37"/>
      <c r="H121" s="37"/>
      <c r="I121" s="195"/>
      <c r="J121" s="37"/>
      <c r="K121" s="37"/>
      <c r="L121" s="40"/>
      <c r="M121" s="196"/>
      <c r="N121" s="197"/>
      <c r="O121" s="65"/>
      <c r="P121" s="65"/>
      <c r="Q121" s="65"/>
      <c r="R121" s="65"/>
      <c r="S121" s="65"/>
      <c r="T121" s="66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T121" s="18" t="s">
        <v>168</v>
      </c>
      <c r="AU121" s="18" t="s">
        <v>84</v>
      </c>
    </row>
    <row r="122" spans="1:65" s="2" customFormat="1" ht="24.2" customHeight="1">
      <c r="A122" s="35"/>
      <c r="B122" s="36"/>
      <c r="C122" s="180" t="s">
        <v>263</v>
      </c>
      <c r="D122" s="180" t="s">
        <v>161</v>
      </c>
      <c r="E122" s="181" t="s">
        <v>1074</v>
      </c>
      <c r="F122" s="182" t="s">
        <v>1075</v>
      </c>
      <c r="G122" s="183" t="s">
        <v>174</v>
      </c>
      <c r="H122" s="184">
        <v>5.0999999999999997E-2</v>
      </c>
      <c r="I122" s="185"/>
      <c r="J122" s="186">
        <f>ROUND(I122*H122,2)</f>
        <v>0</v>
      </c>
      <c r="K122" s="182" t="s">
        <v>165</v>
      </c>
      <c r="L122" s="40"/>
      <c r="M122" s="187" t="s">
        <v>19</v>
      </c>
      <c r="N122" s="188" t="s">
        <v>46</v>
      </c>
      <c r="O122" s="65"/>
      <c r="P122" s="189">
        <f>O122*H122</f>
        <v>0</v>
      </c>
      <c r="Q122" s="189">
        <v>0</v>
      </c>
      <c r="R122" s="189">
        <f>Q122*H122</f>
        <v>0</v>
      </c>
      <c r="S122" s="189">
        <v>0</v>
      </c>
      <c r="T122" s="190">
        <f>S122*H122</f>
        <v>0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R122" s="191" t="s">
        <v>275</v>
      </c>
      <c r="AT122" s="191" t="s">
        <v>161</v>
      </c>
      <c r="AU122" s="191" t="s">
        <v>84</v>
      </c>
      <c r="AY122" s="18" t="s">
        <v>159</v>
      </c>
      <c r="BE122" s="192">
        <f>IF(N122="základní",J122,0)</f>
        <v>0</v>
      </c>
      <c r="BF122" s="192">
        <f>IF(N122="snížená",J122,0)</f>
        <v>0</v>
      </c>
      <c r="BG122" s="192">
        <f>IF(N122="zákl. přenesená",J122,0)</f>
        <v>0</v>
      </c>
      <c r="BH122" s="192">
        <f>IF(N122="sníž. přenesená",J122,0)</f>
        <v>0</v>
      </c>
      <c r="BI122" s="192">
        <f>IF(N122="nulová",J122,0)</f>
        <v>0</v>
      </c>
      <c r="BJ122" s="18" t="s">
        <v>82</v>
      </c>
      <c r="BK122" s="192">
        <f>ROUND(I122*H122,2)</f>
        <v>0</v>
      </c>
      <c r="BL122" s="18" t="s">
        <v>275</v>
      </c>
      <c r="BM122" s="191" t="s">
        <v>1076</v>
      </c>
    </row>
    <row r="123" spans="1:65" s="2" customFormat="1" ht="11.25">
      <c r="A123" s="35"/>
      <c r="B123" s="36"/>
      <c r="C123" s="37"/>
      <c r="D123" s="193" t="s">
        <v>168</v>
      </c>
      <c r="E123" s="37"/>
      <c r="F123" s="194" t="s">
        <v>1077</v>
      </c>
      <c r="G123" s="37"/>
      <c r="H123" s="37"/>
      <c r="I123" s="195"/>
      <c r="J123" s="37"/>
      <c r="K123" s="37"/>
      <c r="L123" s="40"/>
      <c r="M123" s="196"/>
      <c r="N123" s="197"/>
      <c r="O123" s="65"/>
      <c r="P123" s="65"/>
      <c r="Q123" s="65"/>
      <c r="R123" s="65"/>
      <c r="S123" s="65"/>
      <c r="T123" s="66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T123" s="18" t="s">
        <v>168</v>
      </c>
      <c r="AU123" s="18" t="s">
        <v>84</v>
      </c>
    </row>
    <row r="124" spans="1:65" s="12" customFormat="1" ht="22.9" customHeight="1">
      <c r="B124" s="164"/>
      <c r="C124" s="165"/>
      <c r="D124" s="166" t="s">
        <v>74</v>
      </c>
      <c r="E124" s="178" t="s">
        <v>1078</v>
      </c>
      <c r="F124" s="178" t="s">
        <v>1079</v>
      </c>
      <c r="G124" s="165"/>
      <c r="H124" s="165"/>
      <c r="I124" s="168"/>
      <c r="J124" s="179">
        <f>BK124</f>
        <v>0</v>
      </c>
      <c r="K124" s="165"/>
      <c r="L124" s="170"/>
      <c r="M124" s="171"/>
      <c r="N124" s="172"/>
      <c r="O124" s="172"/>
      <c r="P124" s="173">
        <f>SUM(P125:P142)</f>
        <v>0</v>
      </c>
      <c r="Q124" s="172"/>
      <c r="R124" s="173">
        <f>SUM(R125:R142)</f>
        <v>4.2099999999999999E-2</v>
      </c>
      <c r="S124" s="172"/>
      <c r="T124" s="174">
        <f>SUM(T125:T142)</f>
        <v>0</v>
      </c>
      <c r="AR124" s="175" t="s">
        <v>84</v>
      </c>
      <c r="AT124" s="176" t="s">
        <v>74</v>
      </c>
      <c r="AU124" s="176" t="s">
        <v>82</v>
      </c>
      <c r="AY124" s="175" t="s">
        <v>159</v>
      </c>
      <c r="BK124" s="177">
        <f>SUM(BK125:BK142)</f>
        <v>0</v>
      </c>
    </row>
    <row r="125" spans="1:65" s="2" customFormat="1" ht="16.5" customHeight="1">
      <c r="A125" s="35"/>
      <c r="B125" s="36"/>
      <c r="C125" s="180" t="s">
        <v>267</v>
      </c>
      <c r="D125" s="180" t="s">
        <v>161</v>
      </c>
      <c r="E125" s="181" t="s">
        <v>1080</v>
      </c>
      <c r="F125" s="182" t="s">
        <v>1081</v>
      </c>
      <c r="G125" s="183" t="s">
        <v>198</v>
      </c>
      <c r="H125" s="184">
        <v>30</v>
      </c>
      <c r="I125" s="185"/>
      <c r="J125" s="186">
        <f>ROUND(I125*H125,2)</f>
        <v>0</v>
      </c>
      <c r="K125" s="182" t="s">
        <v>165</v>
      </c>
      <c r="L125" s="40"/>
      <c r="M125" s="187" t="s">
        <v>19</v>
      </c>
      <c r="N125" s="188" t="s">
        <v>46</v>
      </c>
      <c r="O125" s="65"/>
      <c r="P125" s="189">
        <f>O125*H125</f>
        <v>0</v>
      </c>
      <c r="Q125" s="189">
        <v>4.6999999999999999E-4</v>
      </c>
      <c r="R125" s="189">
        <f>Q125*H125</f>
        <v>1.41E-2</v>
      </c>
      <c r="S125" s="189">
        <v>0</v>
      </c>
      <c r="T125" s="190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191" t="s">
        <v>275</v>
      </c>
      <c r="AT125" s="191" t="s">
        <v>161</v>
      </c>
      <c r="AU125" s="191" t="s">
        <v>84</v>
      </c>
      <c r="AY125" s="18" t="s">
        <v>159</v>
      </c>
      <c r="BE125" s="192">
        <f>IF(N125="základní",J125,0)</f>
        <v>0</v>
      </c>
      <c r="BF125" s="192">
        <f>IF(N125="snížená",J125,0)</f>
        <v>0</v>
      </c>
      <c r="BG125" s="192">
        <f>IF(N125="zákl. přenesená",J125,0)</f>
        <v>0</v>
      </c>
      <c r="BH125" s="192">
        <f>IF(N125="sníž. přenesená",J125,0)</f>
        <v>0</v>
      </c>
      <c r="BI125" s="192">
        <f>IF(N125="nulová",J125,0)</f>
        <v>0</v>
      </c>
      <c r="BJ125" s="18" t="s">
        <v>82</v>
      </c>
      <c r="BK125" s="192">
        <f>ROUND(I125*H125,2)</f>
        <v>0</v>
      </c>
      <c r="BL125" s="18" t="s">
        <v>275</v>
      </c>
      <c r="BM125" s="191" t="s">
        <v>1082</v>
      </c>
    </row>
    <row r="126" spans="1:65" s="2" customFormat="1" ht="11.25">
      <c r="A126" s="35"/>
      <c r="B126" s="36"/>
      <c r="C126" s="37"/>
      <c r="D126" s="193" t="s">
        <v>168</v>
      </c>
      <c r="E126" s="37"/>
      <c r="F126" s="194" t="s">
        <v>1083</v>
      </c>
      <c r="G126" s="37"/>
      <c r="H126" s="37"/>
      <c r="I126" s="195"/>
      <c r="J126" s="37"/>
      <c r="K126" s="37"/>
      <c r="L126" s="40"/>
      <c r="M126" s="196"/>
      <c r="N126" s="197"/>
      <c r="O126" s="65"/>
      <c r="P126" s="65"/>
      <c r="Q126" s="65"/>
      <c r="R126" s="65"/>
      <c r="S126" s="65"/>
      <c r="T126" s="66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T126" s="18" t="s">
        <v>168</v>
      </c>
      <c r="AU126" s="18" t="s">
        <v>84</v>
      </c>
    </row>
    <row r="127" spans="1:65" s="2" customFormat="1" ht="16.5" customHeight="1">
      <c r="A127" s="35"/>
      <c r="B127" s="36"/>
      <c r="C127" s="180" t="s">
        <v>8</v>
      </c>
      <c r="D127" s="180" t="s">
        <v>161</v>
      </c>
      <c r="E127" s="181" t="s">
        <v>1084</v>
      </c>
      <c r="F127" s="182" t="s">
        <v>1085</v>
      </c>
      <c r="G127" s="183" t="s">
        <v>198</v>
      </c>
      <c r="H127" s="184">
        <v>30</v>
      </c>
      <c r="I127" s="185"/>
      <c r="J127" s="186">
        <f>ROUND(I127*H127,2)</f>
        <v>0</v>
      </c>
      <c r="K127" s="182" t="s">
        <v>165</v>
      </c>
      <c r="L127" s="40"/>
      <c r="M127" s="187" t="s">
        <v>19</v>
      </c>
      <c r="N127" s="188" t="s">
        <v>46</v>
      </c>
      <c r="O127" s="65"/>
      <c r="P127" s="189">
        <f>O127*H127</f>
        <v>0</v>
      </c>
      <c r="Q127" s="189">
        <v>5.8E-4</v>
      </c>
      <c r="R127" s="189">
        <f>Q127*H127</f>
        <v>1.7399999999999999E-2</v>
      </c>
      <c r="S127" s="189">
        <v>0</v>
      </c>
      <c r="T127" s="190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191" t="s">
        <v>275</v>
      </c>
      <c r="AT127" s="191" t="s">
        <v>161</v>
      </c>
      <c r="AU127" s="191" t="s">
        <v>84</v>
      </c>
      <c r="AY127" s="18" t="s">
        <v>159</v>
      </c>
      <c r="BE127" s="192">
        <f>IF(N127="základní",J127,0)</f>
        <v>0</v>
      </c>
      <c r="BF127" s="192">
        <f>IF(N127="snížená",J127,0)</f>
        <v>0</v>
      </c>
      <c r="BG127" s="192">
        <f>IF(N127="zákl. přenesená",J127,0)</f>
        <v>0</v>
      </c>
      <c r="BH127" s="192">
        <f>IF(N127="sníž. přenesená",J127,0)</f>
        <v>0</v>
      </c>
      <c r="BI127" s="192">
        <f>IF(N127="nulová",J127,0)</f>
        <v>0</v>
      </c>
      <c r="BJ127" s="18" t="s">
        <v>82</v>
      </c>
      <c r="BK127" s="192">
        <f>ROUND(I127*H127,2)</f>
        <v>0</v>
      </c>
      <c r="BL127" s="18" t="s">
        <v>275</v>
      </c>
      <c r="BM127" s="191" t="s">
        <v>1086</v>
      </c>
    </row>
    <row r="128" spans="1:65" s="2" customFormat="1" ht="11.25">
      <c r="A128" s="35"/>
      <c r="B128" s="36"/>
      <c r="C128" s="37"/>
      <c r="D128" s="193" t="s">
        <v>168</v>
      </c>
      <c r="E128" s="37"/>
      <c r="F128" s="194" t="s">
        <v>1087</v>
      </c>
      <c r="G128" s="37"/>
      <c r="H128" s="37"/>
      <c r="I128" s="195"/>
      <c r="J128" s="37"/>
      <c r="K128" s="37"/>
      <c r="L128" s="40"/>
      <c r="M128" s="196"/>
      <c r="N128" s="197"/>
      <c r="O128" s="65"/>
      <c r="P128" s="65"/>
      <c r="Q128" s="65"/>
      <c r="R128" s="65"/>
      <c r="S128" s="65"/>
      <c r="T128" s="66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T128" s="18" t="s">
        <v>168</v>
      </c>
      <c r="AU128" s="18" t="s">
        <v>84</v>
      </c>
    </row>
    <row r="129" spans="1:65" s="2" customFormat="1" ht="16.5" customHeight="1">
      <c r="A129" s="35"/>
      <c r="B129" s="36"/>
      <c r="C129" s="180" t="s">
        <v>275</v>
      </c>
      <c r="D129" s="180" t="s">
        <v>161</v>
      </c>
      <c r="E129" s="181" t="s">
        <v>1088</v>
      </c>
      <c r="F129" s="182" t="s">
        <v>1089</v>
      </c>
      <c r="G129" s="183" t="s">
        <v>198</v>
      </c>
      <c r="H129" s="184">
        <v>4</v>
      </c>
      <c r="I129" s="185"/>
      <c r="J129" s="186">
        <f>ROUND(I129*H129,2)</f>
        <v>0</v>
      </c>
      <c r="K129" s="182" t="s">
        <v>165</v>
      </c>
      <c r="L129" s="40"/>
      <c r="M129" s="187" t="s">
        <v>19</v>
      </c>
      <c r="N129" s="188" t="s">
        <v>46</v>
      </c>
      <c r="O129" s="65"/>
      <c r="P129" s="189">
        <f>O129*H129</f>
        <v>0</v>
      </c>
      <c r="Q129" s="189">
        <v>7.2999999999999996E-4</v>
      </c>
      <c r="R129" s="189">
        <f>Q129*H129</f>
        <v>2.9199999999999999E-3</v>
      </c>
      <c r="S129" s="189">
        <v>0</v>
      </c>
      <c r="T129" s="190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191" t="s">
        <v>275</v>
      </c>
      <c r="AT129" s="191" t="s">
        <v>161</v>
      </c>
      <c r="AU129" s="191" t="s">
        <v>84</v>
      </c>
      <c r="AY129" s="18" t="s">
        <v>159</v>
      </c>
      <c r="BE129" s="192">
        <f>IF(N129="základní",J129,0)</f>
        <v>0</v>
      </c>
      <c r="BF129" s="192">
        <f>IF(N129="snížená",J129,0)</f>
        <v>0</v>
      </c>
      <c r="BG129" s="192">
        <f>IF(N129="zákl. přenesená",J129,0)</f>
        <v>0</v>
      </c>
      <c r="BH129" s="192">
        <f>IF(N129="sníž. přenesená",J129,0)</f>
        <v>0</v>
      </c>
      <c r="BI129" s="192">
        <f>IF(N129="nulová",J129,0)</f>
        <v>0</v>
      </c>
      <c r="BJ129" s="18" t="s">
        <v>82</v>
      </c>
      <c r="BK129" s="192">
        <f>ROUND(I129*H129,2)</f>
        <v>0</v>
      </c>
      <c r="BL129" s="18" t="s">
        <v>275</v>
      </c>
      <c r="BM129" s="191" t="s">
        <v>1090</v>
      </c>
    </row>
    <row r="130" spans="1:65" s="2" customFormat="1" ht="11.25">
      <c r="A130" s="35"/>
      <c r="B130" s="36"/>
      <c r="C130" s="37"/>
      <c r="D130" s="193" t="s">
        <v>168</v>
      </c>
      <c r="E130" s="37"/>
      <c r="F130" s="194" t="s">
        <v>1091</v>
      </c>
      <c r="G130" s="37"/>
      <c r="H130" s="37"/>
      <c r="I130" s="195"/>
      <c r="J130" s="37"/>
      <c r="K130" s="37"/>
      <c r="L130" s="40"/>
      <c r="M130" s="196"/>
      <c r="N130" s="197"/>
      <c r="O130" s="65"/>
      <c r="P130" s="65"/>
      <c r="Q130" s="65"/>
      <c r="R130" s="65"/>
      <c r="S130" s="65"/>
      <c r="T130" s="66"/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T130" s="18" t="s">
        <v>168</v>
      </c>
      <c r="AU130" s="18" t="s">
        <v>84</v>
      </c>
    </row>
    <row r="131" spans="1:65" s="2" customFormat="1" ht="16.5" customHeight="1">
      <c r="A131" s="35"/>
      <c r="B131" s="36"/>
      <c r="C131" s="180" t="s">
        <v>280</v>
      </c>
      <c r="D131" s="180" t="s">
        <v>161</v>
      </c>
      <c r="E131" s="181" t="s">
        <v>1092</v>
      </c>
      <c r="F131" s="182" t="s">
        <v>1093</v>
      </c>
      <c r="G131" s="183" t="s">
        <v>198</v>
      </c>
      <c r="H131" s="184">
        <v>64</v>
      </c>
      <c r="I131" s="185"/>
      <c r="J131" s="186">
        <f>ROUND(I131*H131,2)</f>
        <v>0</v>
      </c>
      <c r="K131" s="182" t="s">
        <v>165</v>
      </c>
      <c r="L131" s="40"/>
      <c r="M131" s="187" t="s">
        <v>19</v>
      </c>
      <c r="N131" s="188" t="s">
        <v>46</v>
      </c>
      <c r="O131" s="65"/>
      <c r="P131" s="189">
        <f>O131*H131</f>
        <v>0</v>
      </c>
      <c r="Q131" s="189">
        <v>0</v>
      </c>
      <c r="R131" s="189">
        <f>Q131*H131</f>
        <v>0</v>
      </c>
      <c r="S131" s="189">
        <v>0</v>
      </c>
      <c r="T131" s="190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191" t="s">
        <v>275</v>
      </c>
      <c r="AT131" s="191" t="s">
        <v>161</v>
      </c>
      <c r="AU131" s="191" t="s">
        <v>84</v>
      </c>
      <c r="AY131" s="18" t="s">
        <v>159</v>
      </c>
      <c r="BE131" s="192">
        <f>IF(N131="základní",J131,0)</f>
        <v>0</v>
      </c>
      <c r="BF131" s="192">
        <f>IF(N131="snížená",J131,0)</f>
        <v>0</v>
      </c>
      <c r="BG131" s="192">
        <f>IF(N131="zákl. přenesená",J131,0)</f>
        <v>0</v>
      </c>
      <c r="BH131" s="192">
        <f>IF(N131="sníž. přenesená",J131,0)</f>
        <v>0</v>
      </c>
      <c r="BI131" s="192">
        <f>IF(N131="nulová",J131,0)</f>
        <v>0</v>
      </c>
      <c r="BJ131" s="18" t="s">
        <v>82</v>
      </c>
      <c r="BK131" s="192">
        <f>ROUND(I131*H131,2)</f>
        <v>0</v>
      </c>
      <c r="BL131" s="18" t="s">
        <v>275</v>
      </c>
      <c r="BM131" s="191" t="s">
        <v>1094</v>
      </c>
    </row>
    <row r="132" spans="1:65" s="2" customFormat="1" ht="11.25">
      <c r="A132" s="35"/>
      <c r="B132" s="36"/>
      <c r="C132" s="37"/>
      <c r="D132" s="193" t="s">
        <v>168</v>
      </c>
      <c r="E132" s="37"/>
      <c r="F132" s="194" t="s">
        <v>1095</v>
      </c>
      <c r="G132" s="37"/>
      <c r="H132" s="37"/>
      <c r="I132" s="195"/>
      <c r="J132" s="37"/>
      <c r="K132" s="37"/>
      <c r="L132" s="40"/>
      <c r="M132" s="196"/>
      <c r="N132" s="197"/>
      <c r="O132" s="65"/>
      <c r="P132" s="65"/>
      <c r="Q132" s="65"/>
      <c r="R132" s="65"/>
      <c r="S132" s="65"/>
      <c r="T132" s="66"/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T132" s="18" t="s">
        <v>168</v>
      </c>
      <c r="AU132" s="18" t="s">
        <v>84</v>
      </c>
    </row>
    <row r="133" spans="1:65" s="2" customFormat="1" ht="33" customHeight="1">
      <c r="A133" s="35"/>
      <c r="B133" s="36"/>
      <c r="C133" s="180" t="s">
        <v>286</v>
      </c>
      <c r="D133" s="180" t="s">
        <v>161</v>
      </c>
      <c r="E133" s="181" t="s">
        <v>1096</v>
      </c>
      <c r="F133" s="182" t="s">
        <v>1097</v>
      </c>
      <c r="G133" s="183" t="s">
        <v>198</v>
      </c>
      <c r="H133" s="184">
        <v>64</v>
      </c>
      <c r="I133" s="185"/>
      <c r="J133" s="186">
        <f>ROUND(I133*H133,2)</f>
        <v>0</v>
      </c>
      <c r="K133" s="182" t="s">
        <v>165</v>
      </c>
      <c r="L133" s="40"/>
      <c r="M133" s="187" t="s">
        <v>19</v>
      </c>
      <c r="N133" s="188" t="s">
        <v>46</v>
      </c>
      <c r="O133" s="65"/>
      <c r="P133" s="189">
        <f>O133*H133</f>
        <v>0</v>
      </c>
      <c r="Q133" s="189">
        <v>1.2E-4</v>
      </c>
      <c r="R133" s="189">
        <f>Q133*H133</f>
        <v>7.6800000000000002E-3</v>
      </c>
      <c r="S133" s="189">
        <v>0</v>
      </c>
      <c r="T133" s="190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191" t="s">
        <v>275</v>
      </c>
      <c r="AT133" s="191" t="s">
        <v>161</v>
      </c>
      <c r="AU133" s="191" t="s">
        <v>84</v>
      </c>
      <c r="AY133" s="18" t="s">
        <v>159</v>
      </c>
      <c r="BE133" s="192">
        <f>IF(N133="základní",J133,0)</f>
        <v>0</v>
      </c>
      <c r="BF133" s="192">
        <f>IF(N133="snížená",J133,0)</f>
        <v>0</v>
      </c>
      <c r="BG133" s="192">
        <f>IF(N133="zákl. přenesená",J133,0)</f>
        <v>0</v>
      </c>
      <c r="BH133" s="192">
        <f>IF(N133="sníž. přenesená",J133,0)</f>
        <v>0</v>
      </c>
      <c r="BI133" s="192">
        <f>IF(N133="nulová",J133,0)</f>
        <v>0</v>
      </c>
      <c r="BJ133" s="18" t="s">
        <v>82</v>
      </c>
      <c r="BK133" s="192">
        <f>ROUND(I133*H133,2)</f>
        <v>0</v>
      </c>
      <c r="BL133" s="18" t="s">
        <v>275</v>
      </c>
      <c r="BM133" s="191" t="s">
        <v>1098</v>
      </c>
    </row>
    <row r="134" spans="1:65" s="2" customFormat="1" ht="11.25">
      <c r="A134" s="35"/>
      <c r="B134" s="36"/>
      <c r="C134" s="37"/>
      <c r="D134" s="193" t="s">
        <v>168</v>
      </c>
      <c r="E134" s="37"/>
      <c r="F134" s="194" t="s">
        <v>1099</v>
      </c>
      <c r="G134" s="37"/>
      <c r="H134" s="37"/>
      <c r="I134" s="195"/>
      <c r="J134" s="37"/>
      <c r="K134" s="37"/>
      <c r="L134" s="40"/>
      <c r="M134" s="196"/>
      <c r="N134" s="197"/>
      <c r="O134" s="65"/>
      <c r="P134" s="65"/>
      <c r="Q134" s="65"/>
      <c r="R134" s="65"/>
      <c r="S134" s="65"/>
      <c r="T134" s="66"/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T134" s="18" t="s">
        <v>168</v>
      </c>
      <c r="AU134" s="18" t="s">
        <v>84</v>
      </c>
    </row>
    <row r="135" spans="1:65" s="13" customFormat="1" ht="11.25">
      <c r="B135" s="198"/>
      <c r="C135" s="199"/>
      <c r="D135" s="200" t="s">
        <v>170</v>
      </c>
      <c r="E135" s="201" t="s">
        <v>19</v>
      </c>
      <c r="F135" s="202" t="s">
        <v>1100</v>
      </c>
      <c r="G135" s="199"/>
      <c r="H135" s="203">
        <v>30</v>
      </c>
      <c r="I135" s="204"/>
      <c r="J135" s="199"/>
      <c r="K135" s="199"/>
      <c r="L135" s="205"/>
      <c r="M135" s="206"/>
      <c r="N135" s="207"/>
      <c r="O135" s="207"/>
      <c r="P135" s="207"/>
      <c r="Q135" s="207"/>
      <c r="R135" s="207"/>
      <c r="S135" s="207"/>
      <c r="T135" s="208"/>
      <c r="AT135" s="209" t="s">
        <v>170</v>
      </c>
      <c r="AU135" s="209" t="s">
        <v>84</v>
      </c>
      <c r="AV135" s="13" t="s">
        <v>84</v>
      </c>
      <c r="AW135" s="13" t="s">
        <v>36</v>
      </c>
      <c r="AX135" s="13" t="s">
        <v>75</v>
      </c>
      <c r="AY135" s="209" t="s">
        <v>159</v>
      </c>
    </row>
    <row r="136" spans="1:65" s="13" customFormat="1" ht="11.25">
      <c r="B136" s="198"/>
      <c r="C136" s="199"/>
      <c r="D136" s="200" t="s">
        <v>170</v>
      </c>
      <c r="E136" s="201" t="s">
        <v>19</v>
      </c>
      <c r="F136" s="202" t="s">
        <v>1101</v>
      </c>
      <c r="G136" s="199"/>
      <c r="H136" s="203">
        <v>30</v>
      </c>
      <c r="I136" s="204"/>
      <c r="J136" s="199"/>
      <c r="K136" s="199"/>
      <c r="L136" s="205"/>
      <c r="M136" s="206"/>
      <c r="N136" s="207"/>
      <c r="O136" s="207"/>
      <c r="P136" s="207"/>
      <c r="Q136" s="207"/>
      <c r="R136" s="207"/>
      <c r="S136" s="207"/>
      <c r="T136" s="208"/>
      <c r="AT136" s="209" t="s">
        <v>170</v>
      </c>
      <c r="AU136" s="209" t="s">
        <v>84</v>
      </c>
      <c r="AV136" s="13" t="s">
        <v>84</v>
      </c>
      <c r="AW136" s="13" t="s">
        <v>36</v>
      </c>
      <c r="AX136" s="13" t="s">
        <v>75</v>
      </c>
      <c r="AY136" s="209" t="s">
        <v>159</v>
      </c>
    </row>
    <row r="137" spans="1:65" s="13" customFormat="1" ht="11.25">
      <c r="B137" s="198"/>
      <c r="C137" s="199"/>
      <c r="D137" s="200" t="s">
        <v>170</v>
      </c>
      <c r="E137" s="201" t="s">
        <v>19</v>
      </c>
      <c r="F137" s="202" t="s">
        <v>1102</v>
      </c>
      <c r="G137" s="199"/>
      <c r="H137" s="203">
        <v>4</v>
      </c>
      <c r="I137" s="204"/>
      <c r="J137" s="199"/>
      <c r="K137" s="199"/>
      <c r="L137" s="205"/>
      <c r="M137" s="206"/>
      <c r="N137" s="207"/>
      <c r="O137" s="207"/>
      <c r="P137" s="207"/>
      <c r="Q137" s="207"/>
      <c r="R137" s="207"/>
      <c r="S137" s="207"/>
      <c r="T137" s="208"/>
      <c r="AT137" s="209" t="s">
        <v>170</v>
      </c>
      <c r="AU137" s="209" t="s">
        <v>84</v>
      </c>
      <c r="AV137" s="13" t="s">
        <v>84</v>
      </c>
      <c r="AW137" s="13" t="s">
        <v>36</v>
      </c>
      <c r="AX137" s="13" t="s">
        <v>75</v>
      </c>
      <c r="AY137" s="209" t="s">
        <v>159</v>
      </c>
    </row>
    <row r="138" spans="1:65" s="14" customFormat="1" ht="11.25">
      <c r="B138" s="210"/>
      <c r="C138" s="211"/>
      <c r="D138" s="200" t="s">
        <v>170</v>
      </c>
      <c r="E138" s="212" t="s">
        <v>19</v>
      </c>
      <c r="F138" s="213" t="s">
        <v>195</v>
      </c>
      <c r="G138" s="211"/>
      <c r="H138" s="214">
        <v>64</v>
      </c>
      <c r="I138" s="215"/>
      <c r="J138" s="211"/>
      <c r="K138" s="211"/>
      <c r="L138" s="216"/>
      <c r="M138" s="217"/>
      <c r="N138" s="218"/>
      <c r="O138" s="218"/>
      <c r="P138" s="218"/>
      <c r="Q138" s="218"/>
      <c r="R138" s="218"/>
      <c r="S138" s="218"/>
      <c r="T138" s="219"/>
      <c r="AT138" s="220" t="s">
        <v>170</v>
      </c>
      <c r="AU138" s="220" t="s">
        <v>84</v>
      </c>
      <c r="AV138" s="14" t="s">
        <v>166</v>
      </c>
      <c r="AW138" s="14" t="s">
        <v>36</v>
      </c>
      <c r="AX138" s="14" t="s">
        <v>82</v>
      </c>
      <c r="AY138" s="220" t="s">
        <v>159</v>
      </c>
    </row>
    <row r="139" spans="1:65" s="2" customFormat="1" ht="24.2" customHeight="1">
      <c r="A139" s="35"/>
      <c r="B139" s="36"/>
      <c r="C139" s="180" t="s">
        <v>291</v>
      </c>
      <c r="D139" s="180" t="s">
        <v>161</v>
      </c>
      <c r="E139" s="181" t="s">
        <v>1103</v>
      </c>
      <c r="F139" s="182" t="s">
        <v>1104</v>
      </c>
      <c r="G139" s="183" t="s">
        <v>174</v>
      </c>
      <c r="H139" s="184">
        <v>4.2000000000000003E-2</v>
      </c>
      <c r="I139" s="185"/>
      <c r="J139" s="186">
        <f>ROUND(I139*H139,2)</f>
        <v>0</v>
      </c>
      <c r="K139" s="182" t="s">
        <v>165</v>
      </c>
      <c r="L139" s="40"/>
      <c r="M139" s="187" t="s">
        <v>19</v>
      </c>
      <c r="N139" s="188" t="s">
        <v>46</v>
      </c>
      <c r="O139" s="65"/>
      <c r="P139" s="189">
        <f>O139*H139</f>
        <v>0</v>
      </c>
      <c r="Q139" s="189">
        <v>0</v>
      </c>
      <c r="R139" s="189">
        <f>Q139*H139</f>
        <v>0</v>
      </c>
      <c r="S139" s="189">
        <v>0</v>
      </c>
      <c r="T139" s="190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191" t="s">
        <v>275</v>
      </c>
      <c r="AT139" s="191" t="s">
        <v>161</v>
      </c>
      <c r="AU139" s="191" t="s">
        <v>84</v>
      </c>
      <c r="AY139" s="18" t="s">
        <v>159</v>
      </c>
      <c r="BE139" s="192">
        <f>IF(N139="základní",J139,0)</f>
        <v>0</v>
      </c>
      <c r="BF139" s="192">
        <f>IF(N139="snížená",J139,0)</f>
        <v>0</v>
      </c>
      <c r="BG139" s="192">
        <f>IF(N139="zákl. přenesená",J139,0)</f>
        <v>0</v>
      </c>
      <c r="BH139" s="192">
        <f>IF(N139="sníž. přenesená",J139,0)</f>
        <v>0</v>
      </c>
      <c r="BI139" s="192">
        <f>IF(N139="nulová",J139,0)</f>
        <v>0</v>
      </c>
      <c r="BJ139" s="18" t="s">
        <v>82</v>
      </c>
      <c r="BK139" s="192">
        <f>ROUND(I139*H139,2)</f>
        <v>0</v>
      </c>
      <c r="BL139" s="18" t="s">
        <v>275</v>
      </c>
      <c r="BM139" s="191" t="s">
        <v>1105</v>
      </c>
    </row>
    <row r="140" spans="1:65" s="2" customFormat="1" ht="11.25">
      <c r="A140" s="35"/>
      <c r="B140" s="36"/>
      <c r="C140" s="37"/>
      <c r="D140" s="193" t="s">
        <v>168</v>
      </c>
      <c r="E140" s="37"/>
      <c r="F140" s="194" t="s">
        <v>1106</v>
      </c>
      <c r="G140" s="37"/>
      <c r="H140" s="37"/>
      <c r="I140" s="195"/>
      <c r="J140" s="37"/>
      <c r="K140" s="37"/>
      <c r="L140" s="40"/>
      <c r="M140" s="196"/>
      <c r="N140" s="197"/>
      <c r="O140" s="65"/>
      <c r="P140" s="65"/>
      <c r="Q140" s="65"/>
      <c r="R140" s="65"/>
      <c r="S140" s="65"/>
      <c r="T140" s="66"/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T140" s="18" t="s">
        <v>168</v>
      </c>
      <c r="AU140" s="18" t="s">
        <v>84</v>
      </c>
    </row>
    <row r="141" spans="1:65" s="2" customFormat="1" ht="24.2" customHeight="1">
      <c r="A141" s="35"/>
      <c r="B141" s="36"/>
      <c r="C141" s="180" t="s">
        <v>297</v>
      </c>
      <c r="D141" s="180" t="s">
        <v>161</v>
      </c>
      <c r="E141" s="181" t="s">
        <v>1107</v>
      </c>
      <c r="F141" s="182" t="s">
        <v>1108</v>
      </c>
      <c r="G141" s="183" t="s">
        <v>174</v>
      </c>
      <c r="H141" s="184">
        <v>4.2000000000000003E-2</v>
      </c>
      <c r="I141" s="185"/>
      <c r="J141" s="186">
        <f>ROUND(I141*H141,2)</f>
        <v>0</v>
      </c>
      <c r="K141" s="182" t="s">
        <v>165</v>
      </c>
      <c r="L141" s="40"/>
      <c r="M141" s="187" t="s">
        <v>19</v>
      </c>
      <c r="N141" s="188" t="s">
        <v>46</v>
      </c>
      <c r="O141" s="65"/>
      <c r="P141" s="189">
        <f>O141*H141</f>
        <v>0</v>
      </c>
      <c r="Q141" s="189">
        <v>0</v>
      </c>
      <c r="R141" s="189">
        <f>Q141*H141</f>
        <v>0</v>
      </c>
      <c r="S141" s="189">
        <v>0</v>
      </c>
      <c r="T141" s="190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191" t="s">
        <v>275</v>
      </c>
      <c r="AT141" s="191" t="s">
        <v>161</v>
      </c>
      <c r="AU141" s="191" t="s">
        <v>84</v>
      </c>
      <c r="AY141" s="18" t="s">
        <v>159</v>
      </c>
      <c r="BE141" s="192">
        <f>IF(N141="základní",J141,0)</f>
        <v>0</v>
      </c>
      <c r="BF141" s="192">
        <f>IF(N141="snížená",J141,0)</f>
        <v>0</v>
      </c>
      <c r="BG141" s="192">
        <f>IF(N141="zákl. přenesená",J141,0)</f>
        <v>0</v>
      </c>
      <c r="BH141" s="192">
        <f>IF(N141="sníž. přenesená",J141,0)</f>
        <v>0</v>
      </c>
      <c r="BI141" s="192">
        <f>IF(N141="nulová",J141,0)</f>
        <v>0</v>
      </c>
      <c r="BJ141" s="18" t="s">
        <v>82</v>
      </c>
      <c r="BK141" s="192">
        <f>ROUND(I141*H141,2)</f>
        <v>0</v>
      </c>
      <c r="BL141" s="18" t="s">
        <v>275</v>
      </c>
      <c r="BM141" s="191" t="s">
        <v>1109</v>
      </c>
    </row>
    <row r="142" spans="1:65" s="2" customFormat="1" ht="11.25">
      <c r="A142" s="35"/>
      <c r="B142" s="36"/>
      <c r="C142" s="37"/>
      <c r="D142" s="193" t="s">
        <v>168</v>
      </c>
      <c r="E142" s="37"/>
      <c r="F142" s="194" t="s">
        <v>1110</v>
      </c>
      <c r="G142" s="37"/>
      <c r="H142" s="37"/>
      <c r="I142" s="195"/>
      <c r="J142" s="37"/>
      <c r="K142" s="37"/>
      <c r="L142" s="40"/>
      <c r="M142" s="196"/>
      <c r="N142" s="197"/>
      <c r="O142" s="65"/>
      <c r="P142" s="65"/>
      <c r="Q142" s="65"/>
      <c r="R142" s="65"/>
      <c r="S142" s="65"/>
      <c r="T142" s="66"/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T142" s="18" t="s">
        <v>168</v>
      </c>
      <c r="AU142" s="18" t="s">
        <v>84</v>
      </c>
    </row>
    <row r="143" spans="1:65" s="12" customFormat="1" ht="22.9" customHeight="1">
      <c r="B143" s="164"/>
      <c r="C143" s="165"/>
      <c r="D143" s="166" t="s">
        <v>74</v>
      </c>
      <c r="E143" s="178" t="s">
        <v>1111</v>
      </c>
      <c r="F143" s="178" t="s">
        <v>1112</v>
      </c>
      <c r="G143" s="165"/>
      <c r="H143" s="165"/>
      <c r="I143" s="168"/>
      <c r="J143" s="179">
        <f>BK143</f>
        <v>0</v>
      </c>
      <c r="K143" s="165"/>
      <c r="L143" s="170"/>
      <c r="M143" s="171"/>
      <c r="N143" s="172"/>
      <c r="O143" s="172"/>
      <c r="P143" s="173">
        <f>SUM(P144:P169)</f>
        <v>0</v>
      </c>
      <c r="Q143" s="172"/>
      <c r="R143" s="173">
        <f>SUM(R144:R169)</f>
        <v>1.086292E-2</v>
      </c>
      <c r="S143" s="172"/>
      <c r="T143" s="174">
        <f>SUM(T144:T169)</f>
        <v>0</v>
      </c>
      <c r="AR143" s="175" t="s">
        <v>84</v>
      </c>
      <c r="AT143" s="176" t="s">
        <v>74</v>
      </c>
      <c r="AU143" s="176" t="s">
        <v>82</v>
      </c>
      <c r="AY143" s="175" t="s">
        <v>159</v>
      </c>
      <c r="BK143" s="177">
        <f>SUM(BK144:BK169)</f>
        <v>0</v>
      </c>
    </row>
    <row r="144" spans="1:65" s="2" customFormat="1" ht="24.2" customHeight="1">
      <c r="A144" s="35"/>
      <c r="B144" s="36"/>
      <c r="C144" s="180" t="s">
        <v>7</v>
      </c>
      <c r="D144" s="180" t="s">
        <v>161</v>
      </c>
      <c r="E144" s="181" t="s">
        <v>1113</v>
      </c>
      <c r="F144" s="182" t="s">
        <v>1114</v>
      </c>
      <c r="G144" s="183" t="s">
        <v>255</v>
      </c>
      <c r="H144" s="184">
        <v>3</v>
      </c>
      <c r="I144" s="185"/>
      <c r="J144" s="186">
        <f>ROUND(I144*H144,2)</f>
        <v>0</v>
      </c>
      <c r="K144" s="182" t="s">
        <v>165</v>
      </c>
      <c r="L144" s="40"/>
      <c r="M144" s="187" t="s">
        <v>19</v>
      </c>
      <c r="N144" s="188" t="s">
        <v>46</v>
      </c>
      <c r="O144" s="65"/>
      <c r="P144" s="189">
        <f>O144*H144</f>
        <v>0</v>
      </c>
      <c r="Q144" s="189">
        <v>1.3999999999999999E-4</v>
      </c>
      <c r="R144" s="189">
        <f>Q144*H144</f>
        <v>4.1999999999999996E-4</v>
      </c>
      <c r="S144" s="189">
        <v>0</v>
      </c>
      <c r="T144" s="190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191" t="s">
        <v>275</v>
      </c>
      <c r="AT144" s="191" t="s">
        <v>161</v>
      </c>
      <c r="AU144" s="191" t="s">
        <v>84</v>
      </c>
      <c r="AY144" s="18" t="s">
        <v>159</v>
      </c>
      <c r="BE144" s="192">
        <f>IF(N144="základní",J144,0)</f>
        <v>0</v>
      </c>
      <c r="BF144" s="192">
        <f>IF(N144="snížená",J144,0)</f>
        <v>0</v>
      </c>
      <c r="BG144" s="192">
        <f>IF(N144="zákl. přenesená",J144,0)</f>
        <v>0</v>
      </c>
      <c r="BH144" s="192">
        <f>IF(N144="sníž. přenesená",J144,0)</f>
        <v>0</v>
      </c>
      <c r="BI144" s="192">
        <f>IF(N144="nulová",J144,0)</f>
        <v>0</v>
      </c>
      <c r="BJ144" s="18" t="s">
        <v>82</v>
      </c>
      <c r="BK144" s="192">
        <f>ROUND(I144*H144,2)</f>
        <v>0</v>
      </c>
      <c r="BL144" s="18" t="s">
        <v>275</v>
      </c>
      <c r="BM144" s="191" t="s">
        <v>1115</v>
      </c>
    </row>
    <row r="145" spans="1:65" s="2" customFormat="1" ht="11.25">
      <c r="A145" s="35"/>
      <c r="B145" s="36"/>
      <c r="C145" s="37"/>
      <c r="D145" s="193" t="s">
        <v>168</v>
      </c>
      <c r="E145" s="37"/>
      <c r="F145" s="194" t="s">
        <v>1116</v>
      </c>
      <c r="G145" s="37"/>
      <c r="H145" s="37"/>
      <c r="I145" s="195"/>
      <c r="J145" s="37"/>
      <c r="K145" s="37"/>
      <c r="L145" s="40"/>
      <c r="M145" s="196"/>
      <c r="N145" s="197"/>
      <c r="O145" s="65"/>
      <c r="P145" s="65"/>
      <c r="Q145" s="65"/>
      <c r="R145" s="65"/>
      <c r="S145" s="65"/>
      <c r="T145" s="66"/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T145" s="18" t="s">
        <v>168</v>
      </c>
      <c r="AU145" s="18" t="s">
        <v>84</v>
      </c>
    </row>
    <row r="146" spans="1:65" s="2" customFormat="1" ht="21.75" customHeight="1">
      <c r="A146" s="35"/>
      <c r="B146" s="36"/>
      <c r="C146" s="180" t="s">
        <v>310</v>
      </c>
      <c r="D146" s="180" t="s">
        <v>161</v>
      </c>
      <c r="E146" s="181" t="s">
        <v>1117</v>
      </c>
      <c r="F146" s="182" t="s">
        <v>1118</v>
      </c>
      <c r="G146" s="183" t="s">
        <v>255</v>
      </c>
      <c r="H146" s="184">
        <v>1</v>
      </c>
      <c r="I146" s="185"/>
      <c r="J146" s="186">
        <f>ROUND(I146*H146,2)</f>
        <v>0</v>
      </c>
      <c r="K146" s="182" t="s">
        <v>165</v>
      </c>
      <c r="L146" s="40"/>
      <c r="M146" s="187" t="s">
        <v>19</v>
      </c>
      <c r="N146" s="188" t="s">
        <v>46</v>
      </c>
      <c r="O146" s="65"/>
      <c r="P146" s="189">
        <f>O146*H146</f>
        <v>0</v>
      </c>
      <c r="Q146" s="189">
        <v>2.7999999999999998E-4</v>
      </c>
      <c r="R146" s="189">
        <f>Q146*H146</f>
        <v>2.7999999999999998E-4</v>
      </c>
      <c r="S146" s="189">
        <v>0</v>
      </c>
      <c r="T146" s="190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191" t="s">
        <v>275</v>
      </c>
      <c r="AT146" s="191" t="s">
        <v>161</v>
      </c>
      <c r="AU146" s="191" t="s">
        <v>84</v>
      </c>
      <c r="AY146" s="18" t="s">
        <v>159</v>
      </c>
      <c r="BE146" s="192">
        <f>IF(N146="základní",J146,0)</f>
        <v>0</v>
      </c>
      <c r="BF146" s="192">
        <f>IF(N146="snížená",J146,0)</f>
        <v>0</v>
      </c>
      <c r="BG146" s="192">
        <f>IF(N146="zákl. přenesená",J146,0)</f>
        <v>0</v>
      </c>
      <c r="BH146" s="192">
        <f>IF(N146="sníž. přenesená",J146,0)</f>
        <v>0</v>
      </c>
      <c r="BI146" s="192">
        <f>IF(N146="nulová",J146,0)</f>
        <v>0</v>
      </c>
      <c r="BJ146" s="18" t="s">
        <v>82</v>
      </c>
      <c r="BK146" s="192">
        <f>ROUND(I146*H146,2)</f>
        <v>0</v>
      </c>
      <c r="BL146" s="18" t="s">
        <v>275</v>
      </c>
      <c r="BM146" s="191" t="s">
        <v>1119</v>
      </c>
    </row>
    <row r="147" spans="1:65" s="2" customFormat="1" ht="11.25">
      <c r="A147" s="35"/>
      <c r="B147" s="36"/>
      <c r="C147" s="37"/>
      <c r="D147" s="193" t="s">
        <v>168</v>
      </c>
      <c r="E147" s="37"/>
      <c r="F147" s="194" t="s">
        <v>1120</v>
      </c>
      <c r="G147" s="37"/>
      <c r="H147" s="37"/>
      <c r="I147" s="195"/>
      <c r="J147" s="37"/>
      <c r="K147" s="37"/>
      <c r="L147" s="40"/>
      <c r="M147" s="196"/>
      <c r="N147" s="197"/>
      <c r="O147" s="65"/>
      <c r="P147" s="65"/>
      <c r="Q147" s="65"/>
      <c r="R147" s="65"/>
      <c r="S147" s="65"/>
      <c r="T147" s="66"/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T147" s="18" t="s">
        <v>168</v>
      </c>
      <c r="AU147" s="18" t="s">
        <v>84</v>
      </c>
    </row>
    <row r="148" spans="1:65" s="2" customFormat="1" ht="21.75" customHeight="1">
      <c r="A148" s="35"/>
      <c r="B148" s="36"/>
      <c r="C148" s="180" t="s">
        <v>317</v>
      </c>
      <c r="D148" s="180" t="s">
        <v>161</v>
      </c>
      <c r="E148" s="181" t="s">
        <v>1121</v>
      </c>
      <c r="F148" s="182" t="s">
        <v>1122</v>
      </c>
      <c r="G148" s="183" t="s">
        <v>255</v>
      </c>
      <c r="H148" s="184">
        <v>1</v>
      </c>
      <c r="I148" s="185"/>
      <c r="J148" s="186">
        <f>ROUND(I148*H148,2)</f>
        <v>0</v>
      </c>
      <c r="K148" s="182" t="s">
        <v>165</v>
      </c>
      <c r="L148" s="40"/>
      <c r="M148" s="187" t="s">
        <v>19</v>
      </c>
      <c r="N148" s="188" t="s">
        <v>46</v>
      </c>
      <c r="O148" s="65"/>
      <c r="P148" s="189">
        <f>O148*H148</f>
        <v>0</v>
      </c>
      <c r="Q148" s="189">
        <v>6.9999999999999999E-4</v>
      </c>
      <c r="R148" s="189">
        <f>Q148*H148</f>
        <v>6.9999999999999999E-4</v>
      </c>
      <c r="S148" s="189">
        <v>0</v>
      </c>
      <c r="T148" s="190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191" t="s">
        <v>275</v>
      </c>
      <c r="AT148" s="191" t="s">
        <v>161</v>
      </c>
      <c r="AU148" s="191" t="s">
        <v>84</v>
      </c>
      <c r="AY148" s="18" t="s">
        <v>159</v>
      </c>
      <c r="BE148" s="192">
        <f>IF(N148="základní",J148,0)</f>
        <v>0</v>
      </c>
      <c r="BF148" s="192">
        <f>IF(N148="snížená",J148,0)</f>
        <v>0</v>
      </c>
      <c r="BG148" s="192">
        <f>IF(N148="zákl. přenesená",J148,0)</f>
        <v>0</v>
      </c>
      <c r="BH148" s="192">
        <f>IF(N148="sníž. přenesená",J148,0)</f>
        <v>0</v>
      </c>
      <c r="BI148" s="192">
        <f>IF(N148="nulová",J148,0)</f>
        <v>0</v>
      </c>
      <c r="BJ148" s="18" t="s">
        <v>82</v>
      </c>
      <c r="BK148" s="192">
        <f>ROUND(I148*H148,2)</f>
        <v>0</v>
      </c>
      <c r="BL148" s="18" t="s">
        <v>275</v>
      </c>
      <c r="BM148" s="191" t="s">
        <v>1123</v>
      </c>
    </row>
    <row r="149" spans="1:65" s="2" customFormat="1" ht="11.25">
      <c r="A149" s="35"/>
      <c r="B149" s="36"/>
      <c r="C149" s="37"/>
      <c r="D149" s="193" t="s">
        <v>168</v>
      </c>
      <c r="E149" s="37"/>
      <c r="F149" s="194" t="s">
        <v>1124</v>
      </c>
      <c r="G149" s="37"/>
      <c r="H149" s="37"/>
      <c r="I149" s="195"/>
      <c r="J149" s="37"/>
      <c r="K149" s="37"/>
      <c r="L149" s="40"/>
      <c r="M149" s="196"/>
      <c r="N149" s="197"/>
      <c r="O149" s="65"/>
      <c r="P149" s="65"/>
      <c r="Q149" s="65"/>
      <c r="R149" s="65"/>
      <c r="S149" s="65"/>
      <c r="T149" s="66"/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T149" s="18" t="s">
        <v>168</v>
      </c>
      <c r="AU149" s="18" t="s">
        <v>84</v>
      </c>
    </row>
    <row r="150" spans="1:65" s="2" customFormat="1" ht="16.5" customHeight="1">
      <c r="A150" s="35"/>
      <c r="B150" s="36"/>
      <c r="C150" s="180" t="s">
        <v>322</v>
      </c>
      <c r="D150" s="180" t="s">
        <v>161</v>
      </c>
      <c r="E150" s="181" t="s">
        <v>1125</v>
      </c>
      <c r="F150" s="182" t="s">
        <v>1126</v>
      </c>
      <c r="G150" s="183" t="s">
        <v>255</v>
      </c>
      <c r="H150" s="184">
        <v>3.4000000000000002E-2</v>
      </c>
      <c r="I150" s="185"/>
      <c r="J150" s="186">
        <f>ROUND(I150*H150,2)</f>
        <v>0</v>
      </c>
      <c r="K150" s="182" t="s">
        <v>165</v>
      </c>
      <c r="L150" s="40"/>
      <c r="M150" s="187" t="s">
        <v>19</v>
      </c>
      <c r="N150" s="188" t="s">
        <v>46</v>
      </c>
      <c r="O150" s="65"/>
      <c r="P150" s="189">
        <f>O150*H150</f>
        <v>0</v>
      </c>
      <c r="Q150" s="189">
        <v>3.8000000000000002E-4</v>
      </c>
      <c r="R150" s="189">
        <f>Q150*H150</f>
        <v>1.2920000000000002E-5</v>
      </c>
      <c r="S150" s="189">
        <v>0</v>
      </c>
      <c r="T150" s="190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191" t="s">
        <v>275</v>
      </c>
      <c r="AT150" s="191" t="s">
        <v>161</v>
      </c>
      <c r="AU150" s="191" t="s">
        <v>84</v>
      </c>
      <c r="AY150" s="18" t="s">
        <v>159</v>
      </c>
      <c r="BE150" s="192">
        <f>IF(N150="základní",J150,0)</f>
        <v>0</v>
      </c>
      <c r="BF150" s="192">
        <f>IF(N150="snížená",J150,0)</f>
        <v>0</v>
      </c>
      <c r="BG150" s="192">
        <f>IF(N150="zákl. přenesená",J150,0)</f>
        <v>0</v>
      </c>
      <c r="BH150" s="192">
        <f>IF(N150="sníž. přenesená",J150,0)</f>
        <v>0</v>
      </c>
      <c r="BI150" s="192">
        <f>IF(N150="nulová",J150,0)</f>
        <v>0</v>
      </c>
      <c r="BJ150" s="18" t="s">
        <v>82</v>
      </c>
      <c r="BK150" s="192">
        <f>ROUND(I150*H150,2)</f>
        <v>0</v>
      </c>
      <c r="BL150" s="18" t="s">
        <v>275</v>
      </c>
      <c r="BM150" s="191" t="s">
        <v>1127</v>
      </c>
    </row>
    <row r="151" spans="1:65" s="2" customFormat="1" ht="11.25">
      <c r="A151" s="35"/>
      <c r="B151" s="36"/>
      <c r="C151" s="37"/>
      <c r="D151" s="193" t="s">
        <v>168</v>
      </c>
      <c r="E151" s="37"/>
      <c r="F151" s="194" t="s">
        <v>1128</v>
      </c>
      <c r="G151" s="37"/>
      <c r="H151" s="37"/>
      <c r="I151" s="195"/>
      <c r="J151" s="37"/>
      <c r="K151" s="37"/>
      <c r="L151" s="40"/>
      <c r="M151" s="196"/>
      <c r="N151" s="197"/>
      <c r="O151" s="65"/>
      <c r="P151" s="65"/>
      <c r="Q151" s="65"/>
      <c r="R151" s="65"/>
      <c r="S151" s="65"/>
      <c r="T151" s="66"/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T151" s="18" t="s">
        <v>168</v>
      </c>
      <c r="AU151" s="18" t="s">
        <v>84</v>
      </c>
    </row>
    <row r="152" spans="1:65" s="2" customFormat="1" ht="16.5" customHeight="1">
      <c r="A152" s="35"/>
      <c r="B152" s="36"/>
      <c r="C152" s="180" t="s">
        <v>328</v>
      </c>
      <c r="D152" s="180" t="s">
        <v>161</v>
      </c>
      <c r="E152" s="181" t="s">
        <v>1129</v>
      </c>
      <c r="F152" s="182" t="s">
        <v>1130</v>
      </c>
      <c r="G152" s="183" t="s">
        <v>255</v>
      </c>
      <c r="H152" s="184">
        <v>2</v>
      </c>
      <c r="I152" s="185"/>
      <c r="J152" s="186">
        <f>ROUND(I152*H152,2)</f>
        <v>0</v>
      </c>
      <c r="K152" s="182" t="s">
        <v>530</v>
      </c>
      <c r="L152" s="40"/>
      <c r="M152" s="187" t="s">
        <v>19</v>
      </c>
      <c r="N152" s="188" t="s">
        <v>46</v>
      </c>
      <c r="O152" s="65"/>
      <c r="P152" s="189">
        <f>O152*H152</f>
        <v>0</v>
      </c>
      <c r="Q152" s="189">
        <v>0</v>
      </c>
      <c r="R152" s="189">
        <f>Q152*H152</f>
        <v>0</v>
      </c>
      <c r="S152" s="189">
        <v>0</v>
      </c>
      <c r="T152" s="190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191" t="s">
        <v>275</v>
      </c>
      <c r="AT152" s="191" t="s">
        <v>161</v>
      </c>
      <c r="AU152" s="191" t="s">
        <v>84</v>
      </c>
      <c r="AY152" s="18" t="s">
        <v>159</v>
      </c>
      <c r="BE152" s="192">
        <f>IF(N152="základní",J152,0)</f>
        <v>0</v>
      </c>
      <c r="BF152" s="192">
        <f>IF(N152="snížená",J152,0)</f>
        <v>0</v>
      </c>
      <c r="BG152" s="192">
        <f>IF(N152="zákl. přenesená",J152,0)</f>
        <v>0</v>
      </c>
      <c r="BH152" s="192">
        <f>IF(N152="sníž. přenesená",J152,0)</f>
        <v>0</v>
      </c>
      <c r="BI152" s="192">
        <f>IF(N152="nulová",J152,0)</f>
        <v>0</v>
      </c>
      <c r="BJ152" s="18" t="s">
        <v>82</v>
      </c>
      <c r="BK152" s="192">
        <f>ROUND(I152*H152,2)</f>
        <v>0</v>
      </c>
      <c r="BL152" s="18" t="s">
        <v>275</v>
      </c>
      <c r="BM152" s="191" t="s">
        <v>1131</v>
      </c>
    </row>
    <row r="153" spans="1:65" s="2" customFormat="1" ht="21.75" customHeight="1">
      <c r="A153" s="35"/>
      <c r="B153" s="36"/>
      <c r="C153" s="180" t="s">
        <v>347</v>
      </c>
      <c r="D153" s="180" t="s">
        <v>161</v>
      </c>
      <c r="E153" s="181" t="s">
        <v>1132</v>
      </c>
      <c r="F153" s="182" t="s">
        <v>1122</v>
      </c>
      <c r="G153" s="183" t="s">
        <v>255</v>
      </c>
      <c r="H153" s="184">
        <v>5</v>
      </c>
      <c r="I153" s="185"/>
      <c r="J153" s="186">
        <f>ROUND(I153*H153,2)</f>
        <v>0</v>
      </c>
      <c r="K153" s="182" t="s">
        <v>165</v>
      </c>
      <c r="L153" s="40"/>
      <c r="M153" s="187" t="s">
        <v>19</v>
      </c>
      <c r="N153" s="188" t="s">
        <v>46</v>
      </c>
      <c r="O153" s="65"/>
      <c r="P153" s="189">
        <f>O153*H153</f>
        <v>0</v>
      </c>
      <c r="Q153" s="189">
        <v>6.9999999999999999E-4</v>
      </c>
      <c r="R153" s="189">
        <f>Q153*H153</f>
        <v>3.5000000000000001E-3</v>
      </c>
      <c r="S153" s="189">
        <v>0</v>
      </c>
      <c r="T153" s="190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191" t="s">
        <v>275</v>
      </c>
      <c r="AT153" s="191" t="s">
        <v>161</v>
      </c>
      <c r="AU153" s="191" t="s">
        <v>84</v>
      </c>
      <c r="AY153" s="18" t="s">
        <v>159</v>
      </c>
      <c r="BE153" s="192">
        <f>IF(N153="základní",J153,0)</f>
        <v>0</v>
      </c>
      <c r="BF153" s="192">
        <f>IF(N153="snížená",J153,0)</f>
        <v>0</v>
      </c>
      <c r="BG153" s="192">
        <f>IF(N153="zákl. přenesená",J153,0)</f>
        <v>0</v>
      </c>
      <c r="BH153" s="192">
        <f>IF(N153="sníž. přenesená",J153,0)</f>
        <v>0</v>
      </c>
      <c r="BI153" s="192">
        <f>IF(N153="nulová",J153,0)</f>
        <v>0</v>
      </c>
      <c r="BJ153" s="18" t="s">
        <v>82</v>
      </c>
      <c r="BK153" s="192">
        <f>ROUND(I153*H153,2)</f>
        <v>0</v>
      </c>
      <c r="BL153" s="18" t="s">
        <v>275</v>
      </c>
      <c r="BM153" s="191" t="s">
        <v>1133</v>
      </c>
    </row>
    <row r="154" spans="1:65" s="2" customFormat="1" ht="11.25">
      <c r="A154" s="35"/>
      <c r="B154" s="36"/>
      <c r="C154" s="37"/>
      <c r="D154" s="193" t="s">
        <v>168</v>
      </c>
      <c r="E154" s="37"/>
      <c r="F154" s="194" t="s">
        <v>1134</v>
      </c>
      <c r="G154" s="37"/>
      <c r="H154" s="37"/>
      <c r="I154" s="195"/>
      <c r="J154" s="37"/>
      <c r="K154" s="37"/>
      <c r="L154" s="40"/>
      <c r="M154" s="196"/>
      <c r="N154" s="197"/>
      <c r="O154" s="65"/>
      <c r="P154" s="65"/>
      <c r="Q154" s="65"/>
      <c r="R154" s="65"/>
      <c r="S154" s="65"/>
      <c r="T154" s="66"/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T154" s="18" t="s">
        <v>168</v>
      </c>
      <c r="AU154" s="18" t="s">
        <v>84</v>
      </c>
    </row>
    <row r="155" spans="1:65" s="2" customFormat="1" ht="16.5" customHeight="1">
      <c r="A155" s="35"/>
      <c r="B155" s="36"/>
      <c r="C155" s="180" t="s">
        <v>356</v>
      </c>
      <c r="D155" s="180" t="s">
        <v>161</v>
      </c>
      <c r="E155" s="181" t="s">
        <v>1135</v>
      </c>
      <c r="F155" s="182" t="s">
        <v>1136</v>
      </c>
      <c r="G155" s="183" t="s">
        <v>255</v>
      </c>
      <c r="H155" s="184">
        <v>12</v>
      </c>
      <c r="I155" s="185"/>
      <c r="J155" s="186">
        <f>ROUND(I155*H155,2)</f>
        <v>0</v>
      </c>
      <c r="K155" s="182" t="s">
        <v>165</v>
      </c>
      <c r="L155" s="40"/>
      <c r="M155" s="187" t="s">
        <v>19</v>
      </c>
      <c r="N155" s="188" t="s">
        <v>46</v>
      </c>
      <c r="O155" s="65"/>
      <c r="P155" s="189">
        <f>O155*H155</f>
        <v>0</v>
      </c>
      <c r="Q155" s="189">
        <v>2.5000000000000001E-4</v>
      </c>
      <c r="R155" s="189">
        <f>Q155*H155</f>
        <v>3.0000000000000001E-3</v>
      </c>
      <c r="S155" s="189">
        <v>0</v>
      </c>
      <c r="T155" s="190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191" t="s">
        <v>275</v>
      </c>
      <c r="AT155" s="191" t="s">
        <v>161</v>
      </c>
      <c r="AU155" s="191" t="s">
        <v>84</v>
      </c>
      <c r="AY155" s="18" t="s">
        <v>159</v>
      </c>
      <c r="BE155" s="192">
        <f>IF(N155="základní",J155,0)</f>
        <v>0</v>
      </c>
      <c r="BF155" s="192">
        <f>IF(N155="snížená",J155,0)</f>
        <v>0</v>
      </c>
      <c r="BG155" s="192">
        <f>IF(N155="zákl. přenesená",J155,0)</f>
        <v>0</v>
      </c>
      <c r="BH155" s="192">
        <f>IF(N155="sníž. přenesená",J155,0)</f>
        <v>0</v>
      </c>
      <c r="BI155" s="192">
        <f>IF(N155="nulová",J155,0)</f>
        <v>0</v>
      </c>
      <c r="BJ155" s="18" t="s">
        <v>82</v>
      </c>
      <c r="BK155" s="192">
        <f>ROUND(I155*H155,2)</f>
        <v>0</v>
      </c>
      <c r="BL155" s="18" t="s">
        <v>275</v>
      </c>
      <c r="BM155" s="191" t="s">
        <v>1137</v>
      </c>
    </row>
    <row r="156" spans="1:65" s="2" customFormat="1" ht="11.25">
      <c r="A156" s="35"/>
      <c r="B156" s="36"/>
      <c r="C156" s="37"/>
      <c r="D156" s="193" t="s">
        <v>168</v>
      </c>
      <c r="E156" s="37"/>
      <c r="F156" s="194" t="s">
        <v>1138</v>
      </c>
      <c r="G156" s="37"/>
      <c r="H156" s="37"/>
      <c r="I156" s="195"/>
      <c r="J156" s="37"/>
      <c r="K156" s="37"/>
      <c r="L156" s="40"/>
      <c r="M156" s="196"/>
      <c r="N156" s="197"/>
      <c r="O156" s="65"/>
      <c r="P156" s="65"/>
      <c r="Q156" s="65"/>
      <c r="R156" s="65"/>
      <c r="S156" s="65"/>
      <c r="T156" s="66"/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T156" s="18" t="s">
        <v>168</v>
      </c>
      <c r="AU156" s="18" t="s">
        <v>84</v>
      </c>
    </row>
    <row r="157" spans="1:65" s="2" customFormat="1" ht="16.5" customHeight="1">
      <c r="A157" s="35"/>
      <c r="B157" s="36"/>
      <c r="C157" s="180" t="s">
        <v>361</v>
      </c>
      <c r="D157" s="180" t="s">
        <v>161</v>
      </c>
      <c r="E157" s="181" t="s">
        <v>1139</v>
      </c>
      <c r="F157" s="182" t="s">
        <v>1140</v>
      </c>
      <c r="G157" s="183" t="s">
        <v>255</v>
      </c>
      <c r="H157" s="184">
        <v>2</v>
      </c>
      <c r="I157" s="185"/>
      <c r="J157" s="186">
        <f>ROUND(I157*H157,2)</f>
        <v>0</v>
      </c>
      <c r="K157" s="182" t="s">
        <v>165</v>
      </c>
      <c r="L157" s="40"/>
      <c r="M157" s="187" t="s">
        <v>19</v>
      </c>
      <c r="N157" s="188" t="s">
        <v>46</v>
      </c>
      <c r="O157" s="65"/>
      <c r="P157" s="189">
        <f>O157*H157</f>
        <v>0</v>
      </c>
      <c r="Q157" s="189">
        <v>2.2000000000000001E-4</v>
      </c>
      <c r="R157" s="189">
        <f>Q157*H157</f>
        <v>4.4000000000000002E-4</v>
      </c>
      <c r="S157" s="189">
        <v>0</v>
      </c>
      <c r="T157" s="190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191" t="s">
        <v>275</v>
      </c>
      <c r="AT157" s="191" t="s">
        <v>161</v>
      </c>
      <c r="AU157" s="191" t="s">
        <v>84</v>
      </c>
      <c r="AY157" s="18" t="s">
        <v>159</v>
      </c>
      <c r="BE157" s="192">
        <f>IF(N157="základní",J157,0)</f>
        <v>0</v>
      </c>
      <c r="BF157" s="192">
        <f>IF(N157="snížená",J157,0)</f>
        <v>0</v>
      </c>
      <c r="BG157" s="192">
        <f>IF(N157="zákl. přenesená",J157,0)</f>
        <v>0</v>
      </c>
      <c r="BH157" s="192">
        <f>IF(N157="sníž. přenesená",J157,0)</f>
        <v>0</v>
      </c>
      <c r="BI157" s="192">
        <f>IF(N157="nulová",J157,0)</f>
        <v>0</v>
      </c>
      <c r="BJ157" s="18" t="s">
        <v>82</v>
      </c>
      <c r="BK157" s="192">
        <f>ROUND(I157*H157,2)</f>
        <v>0</v>
      </c>
      <c r="BL157" s="18" t="s">
        <v>275</v>
      </c>
      <c r="BM157" s="191" t="s">
        <v>1141</v>
      </c>
    </row>
    <row r="158" spans="1:65" s="2" customFormat="1" ht="11.25">
      <c r="A158" s="35"/>
      <c r="B158" s="36"/>
      <c r="C158" s="37"/>
      <c r="D158" s="193" t="s">
        <v>168</v>
      </c>
      <c r="E158" s="37"/>
      <c r="F158" s="194" t="s">
        <v>1142</v>
      </c>
      <c r="G158" s="37"/>
      <c r="H158" s="37"/>
      <c r="I158" s="195"/>
      <c r="J158" s="37"/>
      <c r="K158" s="37"/>
      <c r="L158" s="40"/>
      <c r="M158" s="196"/>
      <c r="N158" s="197"/>
      <c r="O158" s="65"/>
      <c r="P158" s="65"/>
      <c r="Q158" s="65"/>
      <c r="R158" s="65"/>
      <c r="S158" s="65"/>
      <c r="T158" s="66"/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T158" s="18" t="s">
        <v>168</v>
      </c>
      <c r="AU158" s="18" t="s">
        <v>84</v>
      </c>
    </row>
    <row r="159" spans="1:65" s="2" customFormat="1" ht="16.5" customHeight="1">
      <c r="A159" s="35"/>
      <c r="B159" s="36"/>
      <c r="C159" s="180" t="s">
        <v>366</v>
      </c>
      <c r="D159" s="180" t="s">
        <v>161</v>
      </c>
      <c r="E159" s="181" t="s">
        <v>1143</v>
      </c>
      <c r="F159" s="182" t="s">
        <v>1144</v>
      </c>
      <c r="G159" s="183" t="s">
        <v>255</v>
      </c>
      <c r="H159" s="184">
        <v>1</v>
      </c>
      <c r="I159" s="185"/>
      <c r="J159" s="186">
        <f>ROUND(I159*H159,2)</f>
        <v>0</v>
      </c>
      <c r="K159" s="182" t="s">
        <v>530</v>
      </c>
      <c r="L159" s="40"/>
      <c r="M159" s="187" t="s">
        <v>19</v>
      </c>
      <c r="N159" s="188" t="s">
        <v>46</v>
      </c>
      <c r="O159" s="65"/>
      <c r="P159" s="189">
        <f>O159*H159</f>
        <v>0</v>
      </c>
      <c r="Q159" s="189">
        <v>3.3E-4</v>
      </c>
      <c r="R159" s="189">
        <f>Q159*H159</f>
        <v>3.3E-4</v>
      </c>
      <c r="S159" s="189">
        <v>0</v>
      </c>
      <c r="T159" s="190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191" t="s">
        <v>275</v>
      </c>
      <c r="AT159" s="191" t="s">
        <v>161</v>
      </c>
      <c r="AU159" s="191" t="s">
        <v>84</v>
      </c>
      <c r="AY159" s="18" t="s">
        <v>159</v>
      </c>
      <c r="BE159" s="192">
        <f>IF(N159="základní",J159,0)</f>
        <v>0</v>
      </c>
      <c r="BF159" s="192">
        <f>IF(N159="snížená",J159,0)</f>
        <v>0</v>
      </c>
      <c r="BG159" s="192">
        <f>IF(N159="zákl. přenesená",J159,0)</f>
        <v>0</v>
      </c>
      <c r="BH159" s="192">
        <f>IF(N159="sníž. přenesená",J159,0)</f>
        <v>0</v>
      </c>
      <c r="BI159" s="192">
        <f>IF(N159="nulová",J159,0)</f>
        <v>0</v>
      </c>
      <c r="BJ159" s="18" t="s">
        <v>82</v>
      </c>
      <c r="BK159" s="192">
        <f>ROUND(I159*H159,2)</f>
        <v>0</v>
      </c>
      <c r="BL159" s="18" t="s">
        <v>275</v>
      </c>
      <c r="BM159" s="191" t="s">
        <v>1145</v>
      </c>
    </row>
    <row r="160" spans="1:65" s="2" customFormat="1" ht="16.5" customHeight="1">
      <c r="A160" s="35"/>
      <c r="B160" s="36"/>
      <c r="C160" s="180" t="s">
        <v>372</v>
      </c>
      <c r="D160" s="180" t="s">
        <v>161</v>
      </c>
      <c r="E160" s="181" t="s">
        <v>1146</v>
      </c>
      <c r="F160" s="182" t="s">
        <v>1147</v>
      </c>
      <c r="G160" s="183" t="s">
        <v>255</v>
      </c>
      <c r="H160" s="184">
        <v>3</v>
      </c>
      <c r="I160" s="185"/>
      <c r="J160" s="186">
        <f>ROUND(I160*H160,2)</f>
        <v>0</v>
      </c>
      <c r="K160" s="182" t="s">
        <v>165</v>
      </c>
      <c r="L160" s="40"/>
      <c r="M160" s="187" t="s">
        <v>19</v>
      </c>
      <c r="N160" s="188" t="s">
        <v>46</v>
      </c>
      <c r="O160" s="65"/>
      <c r="P160" s="189">
        <f>O160*H160</f>
        <v>0</v>
      </c>
      <c r="Q160" s="189">
        <v>3.4000000000000002E-4</v>
      </c>
      <c r="R160" s="189">
        <f>Q160*H160</f>
        <v>1.0200000000000001E-3</v>
      </c>
      <c r="S160" s="189">
        <v>0</v>
      </c>
      <c r="T160" s="190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191" t="s">
        <v>275</v>
      </c>
      <c r="AT160" s="191" t="s">
        <v>161</v>
      </c>
      <c r="AU160" s="191" t="s">
        <v>84</v>
      </c>
      <c r="AY160" s="18" t="s">
        <v>159</v>
      </c>
      <c r="BE160" s="192">
        <f>IF(N160="základní",J160,0)</f>
        <v>0</v>
      </c>
      <c r="BF160" s="192">
        <f>IF(N160="snížená",J160,0)</f>
        <v>0</v>
      </c>
      <c r="BG160" s="192">
        <f>IF(N160="zákl. přenesená",J160,0)</f>
        <v>0</v>
      </c>
      <c r="BH160" s="192">
        <f>IF(N160="sníž. přenesená",J160,0)</f>
        <v>0</v>
      </c>
      <c r="BI160" s="192">
        <f>IF(N160="nulová",J160,0)</f>
        <v>0</v>
      </c>
      <c r="BJ160" s="18" t="s">
        <v>82</v>
      </c>
      <c r="BK160" s="192">
        <f>ROUND(I160*H160,2)</f>
        <v>0</v>
      </c>
      <c r="BL160" s="18" t="s">
        <v>275</v>
      </c>
      <c r="BM160" s="191" t="s">
        <v>1148</v>
      </c>
    </row>
    <row r="161" spans="1:65" s="2" customFormat="1" ht="11.25">
      <c r="A161" s="35"/>
      <c r="B161" s="36"/>
      <c r="C161" s="37"/>
      <c r="D161" s="193" t="s">
        <v>168</v>
      </c>
      <c r="E161" s="37"/>
      <c r="F161" s="194" t="s">
        <v>1149</v>
      </c>
      <c r="G161" s="37"/>
      <c r="H161" s="37"/>
      <c r="I161" s="195"/>
      <c r="J161" s="37"/>
      <c r="K161" s="37"/>
      <c r="L161" s="40"/>
      <c r="M161" s="196"/>
      <c r="N161" s="197"/>
      <c r="O161" s="65"/>
      <c r="P161" s="65"/>
      <c r="Q161" s="65"/>
      <c r="R161" s="65"/>
      <c r="S161" s="65"/>
      <c r="T161" s="66"/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T161" s="18" t="s">
        <v>168</v>
      </c>
      <c r="AU161" s="18" t="s">
        <v>84</v>
      </c>
    </row>
    <row r="162" spans="1:65" s="2" customFormat="1" ht="16.5" customHeight="1">
      <c r="A162" s="35"/>
      <c r="B162" s="36"/>
      <c r="C162" s="180" t="s">
        <v>379</v>
      </c>
      <c r="D162" s="180" t="s">
        <v>161</v>
      </c>
      <c r="E162" s="181" t="s">
        <v>1150</v>
      </c>
      <c r="F162" s="182" t="s">
        <v>1151</v>
      </c>
      <c r="G162" s="183" t="s">
        <v>255</v>
      </c>
      <c r="H162" s="184">
        <v>8</v>
      </c>
      <c r="I162" s="185"/>
      <c r="J162" s="186">
        <f>ROUND(I162*H162,2)</f>
        <v>0</v>
      </c>
      <c r="K162" s="182" t="s">
        <v>165</v>
      </c>
      <c r="L162" s="40"/>
      <c r="M162" s="187" t="s">
        <v>19</v>
      </c>
      <c r="N162" s="188" t="s">
        <v>46</v>
      </c>
      <c r="O162" s="65"/>
      <c r="P162" s="189">
        <f>O162*H162</f>
        <v>0</v>
      </c>
      <c r="Q162" s="189">
        <v>1E-4</v>
      </c>
      <c r="R162" s="189">
        <f>Q162*H162</f>
        <v>8.0000000000000004E-4</v>
      </c>
      <c r="S162" s="189">
        <v>0</v>
      </c>
      <c r="T162" s="190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191" t="s">
        <v>275</v>
      </c>
      <c r="AT162" s="191" t="s">
        <v>161</v>
      </c>
      <c r="AU162" s="191" t="s">
        <v>84</v>
      </c>
      <c r="AY162" s="18" t="s">
        <v>159</v>
      </c>
      <c r="BE162" s="192">
        <f>IF(N162="základní",J162,0)</f>
        <v>0</v>
      </c>
      <c r="BF162" s="192">
        <f>IF(N162="snížená",J162,0)</f>
        <v>0</v>
      </c>
      <c r="BG162" s="192">
        <f>IF(N162="zákl. přenesená",J162,0)</f>
        <v>0</v>
      </c>
      <c r="BH162" s="192">
        <f>IF(N162="sníž. přenesená",J162,0)</f>
        <v>0</v>
      </c>
      <c r="BI162" s="192">
        <f>IF(N162="nulová",J162,0)</f>
        <v>0</v>
      </c>
      <c r="BJ162" s="18" t="s">
        <v>82</v>
      </c>
      <c r="BK162" s="192">
        <f>ROUND(I162*H162,2)</f>
        <v>0</v>
      </c>
      <c r="BL162" s="18" t="s">
        <v>275</v>
      </c>
      <c r="BM162" s="191" t="s">
        <v>1152</v>
      </c>
    </row>
    <row r="163" spans="1:65" s="2" customFormat="1" ht="11.25">
      <c r="A163" s="35"/>
      <c r="B163" s="36"/>
      <c r="C163" s="37"/>
      <c r="D163" s="193" t="s">
        <v>168</v>
      </c>
      <c r="E163" s="37"/>
      <c r="F163" s="194" t="s">
        <v>1153</v>
      </c>
      <c r="G163" s="37"/>
      <c r="H163" s="37"/>
      <c r="I163" s="195"/>
      <c r="J163" s="37"/>
      <c r="K163" s="37"/>
      <c r="L163" s="40"/>
      <c r="M163" s="196"/>
      <c r="N163" s="197"/>
      <c r="O163" s="65"/>
      <c r="P163" s="65"/>
      <c r="Q163" s="65"/>
      <c r="R163" s="65"/>
      <c r="S163" s="65"/>
      <c r="T163" s="66"/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T163" s="18" t="s">
        <v>168</v>
      </c>
      <c r="AU163" s="18" t="s">
        <v>84</v>
      </c>
    </row>
    <row r="164" spans="1:65" s="2" customFormat="1" ht="16.5" customHeight="1">
      <c r="A164" s="35"/>
      <c r="B164" s="36"/>
      <c r="C164" s="180" t="s">
        <v>388</v>
      </c>
      <c r="D164" s="180" t="s">
        <v>161</v>
      </c>
      <c r="E164" s="181" t="s">
        <v>1154</v>
      </c>
      <c r="F164" s="182" t="s">
        <v>1155</v>
      </c>
      <c r="G164" s="183" t="s">
        <v>255</v>
      </c>
      <c r="H164" s="184">
        <v>12</v>
      </c>
      <c r="I164" s="185"/>
      <c r="J164" s="186">
        <f>ROUND(I164*H164,2)</f>
        <v>0</v>
      </c>
      <c r="K164" s="182" t="s">
        <v>165</v>
      </c>
      <c r="L164" s="40"/>
      <c r="M164" s="187" t="s">
        <v>19</v>
      </c>
      <c r="N164" s="188" t="s">
        <v>46</v>
      </c>
      <c r="O164" s="65"/>
      <c r="P164" s="189">
        <f>O164*H164</f>
        <v>0</v>
      </c>
      <c r="Q164" s="189">
        <v>3.0000000000000001E-5</v>
      </c>
      <c r="R164" s="189">
        <f>Q164*H164</f>
        <v>3.6000000000000002E-4</v>
      </c>
      <c r="S164" s="189">
        <v>0</v>
      </c>
      <c r="T164" s="190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191" t="s">
        <v>275</v>
      </c>
      <c r="AT164" s="191" t="s">
        <v>161</v>
      </c>
      <c r="AU164" s="191" t="s">
        <v>84</v>
      </c>
      <c r="AY164" s="18" t="s">
        <v>159</v>
      </c>
      <c r="BE164" s="192">
        <f>IF(N164="základní",J164,0)</f>
        <v>0</v>
      </c>
      <c r="BF164" s="192">
        <f>IF(N164="snížená",J164,0)</f>
        <v>0</v>
      </c>
      <c r="BG164" s="192">
        <f>IF(N164="zákl. přenesená",J164,0)</f>
        <v>0</v>
      </c>
      <c r="BH164" s="192">
        <f>IF(N164="sníž. přenesená",J164,0)</f>
        <v>0</v>
      </c>
      <c r="BI164" s="192">
        <f>IF(N164="nulová",J164,0)</f>
        <v>0</v>
      </c>
      <c r="BJ164" s="18" t="s">
        <v>82</v>
      </c>
      <c r="BK164" s="192">
        <f>ROUND(I164*H164,2)</f>
        <v>0</v>
      </c>
      <c r="BL164" s="18" t="s">
        <v>275</v>
      </c>
      <c r="BM164" s="191" t="s">
        <v>1156</v>
      </c>
    </row>
    <row r="165" spans="1:65" s="2" customFormat="1" ht="11.25">
      <c r="A165" s="35"/>
      <c r="B165" s="36"/>
      <c r="C165" s="37"/>
      <c r="D165" s="193" t="s">
        <v>168</v>
      </c>
      <c r="E165" s="37"/>
      <c r="F165" s="194" t="s">
        <v>1157</v>
      </c>
      <c r="G165" s="37"/>
      <c r="H165" s="37"/>
      <c r="I165" s="195"/>
      <c r="J165" s="37"/>
      <c r="K165" s="37"/>
      <c r="L165" s="40"/>
      <c r="M165" s="196"/>
      <c r="N165" s="197"/>
      <c r="O165" s="65"/>
      <c r="P165" s="65"/>
      <c r="Q165" s="65"/>
      <c r="R165" s="65"/>
      <c r="S165" s="65"/>
      <c r="T165" s="66"/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T165" s="18" t="s">
        <v>168</v>
      </c>
      <c r="AU165" s="18" t="s">
        <v>84</v>
      </c>
    </row>
    <row r="166" spans="1:65" s="2" customFormat="1" ht="24.2" customHeight="1">
      <c r="A166" s="35"/>
      <c r="B166" s="36"/>
      <c r="C166" s="180" t="s">
        <v>394</v>
      </c>
      <c r="D166" s="180" t="s">
        <v>161</v>
      </c>
      <c r="E166" s="181" t="s">
        <v>1158</v>
      </c>
      <c r="F166" s="182" t="s">
        <v>1159</v>
      </c>
      <c r="G166" s="183" t="s">
        <v>174</v>
      </c>
      <c r="H166" s="184">
        <v>1.0999999999999999E-2</v>
      </c>
      <c r="I166" s="185"/>
      <c r="J166" s="186">
        <f>ROUND(I166*H166,2)</f>
        <v>0</v>
      </c>
      <c r="K166" s="182" t="s">
        <v>165</v>
      </c>
      <c r="L166" s="40"/>
      <c r="M166" s="187" t="s">
        <v>19</v>
      </c>
      <c r="N166" s="188" t="s">
        <v>46</v>
      </c>
      <c r="O166" s="65"/>
      <c r="P166" s="189">
        <f>O166*H166</f>
        <v>0</v>
      </c>
      <c r="Q166" s="189">
        <v>0</v>
      </c>
      <c r="R166" s="189">
        <f>Q166*H166</f>
        <v>0</v>
      </c>
      <c r="S166" s="189">
        <v>0</v>
      </c>
      <c r="T166" s="190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191" t="s">
        <v>275</v>
      </c>
      <c r="AT166" s="191" t="s">
        <v>161</v>
      </c>
      <c r="AU166" s="191" t="s">
        <v>84</v>
      </c>
      <c r="AY166" s="18" t="s">
        <v>159</v>
      </c>
      <c r="BE166" s="192">
        <f>IF(N166="základní",J166,0)</f>
        <v>0</v>
      </c>
      <c r="BF166" s="192">
        <f>IF(N166="snížená",J166,0)</f>
        <v>0</v>
      </c>
      <c r="BG166" s="192">
        <f>IF(N166="zákl. přenesená",J166,0)</f>
        <v>0</v>
      </c>
      <c r="BH166" s="192">
        <f>IF(N166="sníž. přenesená",J166,0)</f>
        <v>0</v>
      </c>
      <c r="BI166" s="192">
        <f>IF(N166="nulová",J166,0)</f>
        <v>0</v>
      </c>
      <c r="BJ166" s="18" t="s">
        <v>82</v>
      </c>
      <c r="BK166" s="192">
        <f>ROUND(I166*H166,2)</f>
        <v>0</v>
      </c>
      <c r="BL166" s="18" t="s">
        <v>275</v>
      </c>
      <c r="BM166" s="191" t="s">
        <v>1160</v>
      </c>
    </row>
    <row r="167" spans="1:65" s="2" customFormat="1" ht="11.25">
      <c r="A167" s="35"/>
      <c r="B167" s="36"/>
      <c r="C167" s="37"/>
      <c r="D167" s="193" t="s">
        <v>168</v>
      </c>
      <c r="E167" s="37"/>
      <c r="F167" s="194" t="s">
        <v>1161</v>
      </c>
      <c r="G167" s="37"/>
      <c r="H167" s="37"/>
      <c r="I167" s="195"/>
      <c r="J167" s="37"/>
      <c r="K167" s="37"/>
      <c r="L167" s="40"/>
      <c r="M167" s="196"/>
      <c r="N167" s="197"/>
      <c r="O167" s="65"/>
      <c r="P167" s="65"/>
      <c r="Q167" s="65"/>
      <c r="R167" s="65"/>
      <c r="S167" s="65"/>
      <c r="T167" s="66"/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T167" s="18" t="s">
        <v>168</v>
      </c>
      <c r="AU167" s="18" t="s">
        <v>84</v>
      </c>
    </row>
    <row r="168" spans="1:65" s="2" customFormat="1" ht="24.2" customHeight="1">
      <c r="A168" s="35"/>
      <c r="B168" s="36"/>
      <c r="C168" s="180" t="s">
        <v>399</v>
      </c>
      <c r="D168" s="180" t="s">
        <v>161</v>
      </c>
      <c r="E168" s="181" t="s">
        <v>1162</v>
      </c>
      <c r="F168" s="182" t="s">
        <v>1163</v>
      </c>
      <c r="G168" s="183" t="s">
        <v>174</v>
      </c>
      <c r="H168" s="184">
        <v>1.0999999999999999E-2</v>
      </c>
      <c r="I168" s="185"/>
      <c r="J168" s="186">
        <f>ROUND(I168*H168,2)</f>
        <v>0</v>
      </c>
      <c r="K168" s="182" t="s">
        <v>165</v>
      </c>
      <c r="L168" s="40"/>
      <c r="M168" s="187" t="s">
        <v>19</v>
      </c>
      <c r="N168" s="188" t="s">
        <v>46</v>
      </c>
      <c r="O168" s="65"/>
      <c r="P168" s="189">
        <f>O168*H168</f>
        <v>0</v>
      </c>
      <c r="Q168" s="189">
        <v>0</v>
      </c>
      <c r="R168" s="189">
        <f>Q168*H168</f>
        <v>0</v>
      </c>
      <c r="S168" s="189">
        <v>0</v>
      </c>
      <c r="T168" s="190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191" t="s">
        <v>275</v>
      </c>
      <c r="AT168" s="191" t="s">
        <v>161</v>
      </c>
      <c r="AU168" s="191" t="s">
        <v>84</v>
      </c>
      <c r="AY168" s="18" t="s">
        <v>159</v>
      </c>
      <c r="BE168" s="192">
        <f>IF(N168="základní",J168,0)</f>
        <v>0</v>
      </c>
      <c r="BF168" s="192">
        <f>IF(N168="snížená",J168,0)</f>
        <v>0</v>
      </c>
      <c r="BG168" s="192">
        <f>IF(N168="zákl. přenesená",J168,0)</f>
        <v>0</v>
      </c>
      <c r="BH168" s="192">
        <f>IF(N168="sníž. přenesená",J168,0)</f>
        <v>0</v>
      </c>
      <c r="BI168" s="192">
        <f>IF(N168="nulová",J168,0)</f>
        <v>0</v>
      </c>
      <c r="BJ168" s="18" t="s">
        <v>82</v>
      </c>
      <c r="BK168" s="192">
        <f>ROUND(I168*H168,2)</f>
        <v>0</v>
      </c>
      <c r="BL168" s="18" t="s">
        <v>275</v>
      </c>
      <c r="BM168" s="191" t="s">
        <v>1164</v>
      </c>
    </row>
    <row r="169" spans="1:65" s="2" customFormat="1" ht="11.25">
      <c r="A169" s="35"/>
      <c r="B169" s="36"/>
      <c r="C169" s="37"/>
      <c r="D169" s="193" t="s">
        <v>168</v>
      </c>
      <c r="E169" s="37"/>
      <c r="F169" s="194" t="s">
        <v>1165</v>
      </c>
      <c r="G169" s="37"/>
      <c r="H169" s="37"/>
      <c r="I169" s="195"/>
      <c r="J169" s="37"/>
      <c r="K169" s="37"/>
      <c r="L169" s="40"/>
      <c r="M169" s="196"/>
      <c r="N169" s="197"/>
      <c r="O169" s="65"/>
      <c r="P169" s="65"/>
      <c r="Q169" s="65"/>
      <c r="R169" s="65"/>
      <c r="S169" s="65"/>
      <c r="T169" s="66"/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T169" s="18" t="s">
        <v>168</v>
      </c>
      <c r="AU169" s="18" t="s">
        <v>84</v>
      </c>
    </row>
    <row r="170" spans="1:65" s="12" customFormat="1" ht="22.9" customHeight="1">
      <c r="B170" s="164"/>
      <c r="C170" s="165"/>
      <c r="D170" s="166" t="s">
        <v>74</v>
      </c>
      <c r="E170" s="178" t="s">
        <v>1166</v>
      </c>
      <c r="F170" s="178" t="s">
        <v>1167</v>
      </c>
      <c r="G170" s="165"/>
      <c r="H170" s="165"/>
      <c r="I170" s="168"/>
      <c r="J170" s="179">
        <f>BK170</f>
        <v>0</v>
      </c>
      <c r="K170" s="165"/>
      <c r="L170" s="170"/>
      <c r="M170" s="171"/>
      <c r="N170" s="172"/>
      <c r="O170" s="172"/>
      <c r="P170" s="173">
        <f>SUM(P171:P194)</f>
        <v>0</v>
      </c>
      <c r="Q170" s="172"/>
      <c r="R170" s="173">
        <f>SUM(R171:R194)</f>
        <v>0.19380999999999998</v>
      </c>
      <c r="S170" s="172"/>
      <c r="T170" s="174">
        <f>SUM(T171:T194)</f>
        <v>6.9250000000000006E-2</v>
      </c>
      <c r="AR170" s="175" t="s">
        <v>84</v>
      </c>
      <c r="AT170" s="176" t="s">
        <v>74</v>
      </c>
      <c r="AU170" s="176" t="s">
        <v>82</v>
      </c>
      <c r="AY170" s="175" t="s">
        <v>159</v>
      </c>
      <c r="BK170" s="177">
        <f>SUM(BK171:BK194)</f>
        <v>0</v>
      </c>
    </row>
    <row r="171" spans="1:65" s="2" customFormat="1" ht="16.5" customHeight="1">
      <c r="A171" s="35"/>
      <c r="B171" s="36"/>
      <c r="C171" s="180" t="s">
        <v>410</v>
      </c>
      <c r="D171" s="180" t="s">
        <v>161</v>
      </c>
      <c r="E171" s="181" t="s">
        <v>1168</v>
      </c>
      <c r="F171" s="182" t="s">
        <v>1169</v>
      </c>
      <c r="G171" s="183" t="s">
        <v>255</v>
      </c>
      <c r="H171" s="184">
        <v>5</v>
      </c>
      <c r="I171" s="185"/>
      <c r="J171" s="186">
        <f>ROUND(I171*H171,2)</f>
        <v>0</v>
      </c>
      <c r="K171" s="182" t="s">
        <v>165</v>
      </c>
      <c r="L171" s="40"/>
      <c r="M171" s="187" t="s">
        <v>19</v>
      </c>
      <c r="N171" s="188" t="s">
        <v>46</v>
      </c>
      <c r="O171" s="65"/>
      <c r="P171" s="189">
        <f>O171*H171</f>
        <v>0</v>
      </c>
      <c r="Q171" s="189">
        <v>5.0000000000000002E-5</v>
      </c>
      <c r="R171" s="189">
        <f>Q171*H171</f>
        <v>2.5000000000000001E-4</v>
      </c>
      <c r="S171" s="189">
        <v>1.235E-2</v>
      </c>
      <c r="T171" s="190">
        <f>S171*H171</f>
        <v>6.1749999999999999E-2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191" t="s">
        <v>275</v>
      </c>
      <c r="AT171" s="191" t="s">
        <v>161</v>
      </c>
      <c r="AU171" s="191" t="s">
        <v>84</v>
      </c>
      <c r="AY171" s="18" t="s">
        <v>159</v>
      </c>
      <c r="BE171" s="192">
        <f>IF(N171="základní",J171,0)</f>
        <v>0</v>
      </c>
      <c r="BF171" s="192">
        <f>IF(N171="snížená",J171,0)</f>
        <v>0</v>
      </c>
      <c r="BG171" s="192">
        <f>IF(N171="zákl. přenesená",J171,0)</f>
        <v>0</v>
      </c>
      <c r="BH171" s="192">
        <f>IF(N171="sníž. přenesená",J171,0)</f>
        <v>0</v>
      </c>
      <c r="BI171" s="192">
        <f>IF(N171="nulová",J171,0)</f>
        <v>0</v>
      </c>
      <c r="BJ171" s="18" t="s">
        <v>82</v>
      </c>
      <c r="BK171" s="192">
        <f>ROUND(I171*H171,2)</f>
        <v>0</v>
      </c>
      <c r="BL171" s="18" t="s">
        <v>275</v>
      </c>
      <c r="BM171" s="191" t="s">
        <v>1170</v>
      </c>
    </row>
    <row r="172" spans="1:65" s="2" customFormat="1" ht="11.25">
      <c r="A172" s="35"/>
      <c r="B172" s="36"/>
      <c r="C172" s="37"/>
      <c r="D172" s="193" t="s">
        <v>168</v>
      </c>
      <c r="E172" s="37"/>
      <c r="F172" s="194" t="s">
        <v>1171</v>
      </c>
      <c r="G172" s="37"/>
      <c r="H172" s="37"/>
      <c r="I172" s="195"/>
      <c r="J172" s="37"/>
      <c r="K172" s="37"/>
      <c r="L172" s="40"/>
      <c r="M172" s="196"/>
      <c r="N172" s="197"/>
      <c r="O172" s="65"/>
      <c r="P172" s="65"/>
      <c r="Q172" s="65"/>
      <c r="R172" s="65"/>
      <c r="S172" s="65"/>
      <c r="T172" s="66"/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T172" s="18" t="s">
        <v>168</v>
      </c>
      <c r="AU172" s="18" t="s">
        <v>84</v>
      </c>
    </row>
    <row r="173" spans="1:65" s="2" customFormat="1" ht="24.2" customHeight="1">
      <c r="A173" s="35"/>
      <c r="B173" s="36"/>
      <c r="C173" s="180" t="s">
        <v>414</v>
      </c>
      <c r="D173" s="180" t="s">
        <v>161</v>
      </c>
      <c r="E173" s="181" t="s">
        <v>1172</v>
      </c>
      <c r="F173" s="182" t="s">
        <v>1173</v>
      </c>
      <c r="G173" s="183" t="s">
        <v>255</v>
      </c>
      <c r="H173" s="184">
        <v>1</v>
      </c>
      <c r="I173" s="185"/>
      <c r="J173" s="186">
        <f>ROUND(I173*H173,2)</f>
        <v>0</v>
      </c>
      <c r="K173" s="182" t="s">
        <v>165</v>
      </c>
      <c r="L173" s="40"/>
      <c r="M173" s="187" t="s">
        <v>19</v>
      </c>
      <c r="N173" s="188" t="s">
        <v>46</v>
      </c>
      <c r="O173" s="65"/>
      <c r="P173" s="189">
        <f>O173*H173</f>
        <v>0</v>
      </c>
      <c r="Q173" s="189">
        <v>1.942E-2</v>
      </c>
      <c r="R173" s="189">
        <f>Q173*H173</f>
        <v>1.942E-2</v>
      </c>
      <c r="S173" s="189">
        <v>0</v>
      </c>
      <c r="T173" s="190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191" t="s">
        <v>275</v>
      </c>
      <c r="AT173" s="191" t="s">
        <v>161</v>
      </c>
      <c r="AU173" s="191" t="s">
        <v>84</v>
      </c>
      <c r="AY173" s="18" t="s">
        <v>159</v>
      </c>
      <c r="BE173" s="192">
        <f>IF(N173="základní",J173,0)</f>
        <v>0</v>
      </c>
      <c r="BF173" s="192">
        <f>IF(N173="snížená",J173,0)</f>
        <v>0</v>
      </c>
      <c r="BG173" s="192">
        <f>IF(N173="zákl. přenesená",J173,0)</f>
        <v>0</v>
      </c>
      <c r="BH173" s="192">
        <f>IF(N173="sníž. přenesená",J173,0)</f>
        <v>0</v>
      </c>
      <c r="BI173" s="192">
        <f>IF(N173="nulová",J173,0)</f>
        <v>0</v>
      </c>
      <c r="BJ173" s="18" t="s">
        <v>82</v>
      </c>
      <c r="BK173" s="192">
        <f>ROUND(I173*H173,2)</f>
        <v>0</v>
      </c>
      <c r="BL173" s="18" t="s">
        <v>275</v>
      </c>
      <c r="BM173" s="191" t="s">
        <v>1174</v>
      </c>
    </row>
    <row r="174" spans="1:65" s="2" customFormat="1" ht="11.25">
      <c r="A174" s="35"/>
      <c r="B174" s="36"/>
      <c r="C174" s="37"/>
      <c r="D174" s="193" t="s">
        <v>168</v>
      </c>
      <c r="E174" s="37"/>
      <c r="F174" s="194" t="s">
        <v>1175</v>
      </c>
      <c r="G174" s="37"/>
      <c r="H174" s="37"/>
      <c r="I174" s="195"/>
      <c r="J174" s="37"/>
      <c r="K174" s="37"/>
      <c r="L174" s="40"/>
      <c r="M174" s="196"/>
      <c r="N174" s="197"/>
      <c r="O174" s="65"/>
      <c r="P174" s="65"/>
      <c r="Q174" s="65"/>
      <c r="R174" s="65"/>
      <c r="S174" s="65"/>
      <c r="T174" s="66"/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T174" s="18" t="s">
        <v>168</v>
      </c>
      <c r="AU174" s="18" t="s">
        <v>84</v>
      </c>
    </row>
    <row r="175" spans="1:65" s="2" customFormat="1" ht="24.2" customHeight="1">
      <c r="A175" s="35"/>
      <c r="B175" s="36"/>
      <c r="C175" s="180" t="s">
        <v>419</v>
      </c>
      <c r="D175" s="180" t="s">
        <v>161</v>
      </c>
      <c r="E175" s="181" t="s">
        <v>1176</v>
      </c>
      <c r="F175" s="182" t="s">
        <v>1177</v>
      </c>
      <c r="G175" s="183" t="s">
        <v>255</v>
      </c>
      <c r="H175" s="184">
        <v>1</v>
      </c>
      <c r="I175" s="185"/>
      <c r="J175" s="186">
        <f>ROUND(I175*H175,2)</f>
        <v>0</v>
      </c>
      <c r="K175" s="182" t="s">
        <v>165</v>
      </c>
      <c r="L175" s="40"/>
      <c r="M175" s="187" t="s">
        <v>19</v>
      </c>
      <c r="N175" s="188" t="s">
        <v>46</v>
      </c>
      <c r="O175" s="65"/>
      <c r="P175" s="189">
        <f>O175*H175</f>
        <v>0</v>
      </c>
      <c r="Q175" s="189">
        <v>4.684E-2</v>
      </c>
      <c r="R175" s="189">
        <f>Q175*H175</f>
        <v>4.684E-2</v>
      </c>
      <c r="S175" s="189">
        <v>0</v>
      </c>
      <c r="T175" s="190">
        <f>S175*H175</f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191" t="s">
        <v>275</v>
      </c>
      <c r="AT175" s="191" t="s">
        <v>161</v>
      </c>
      <c r="AU175" s="191" t="s">
        <v>84</v>
      </c>
      <c r="AY175" s="18" t="s">
        <v>159</v>
      </c>
      <c r="BE175" s="192">
        <f>IF(N175="základní",J175,0)</f>
        <v>0</v>
      </c>
      <c r="BF175" s="192">
        <f>IF(N175="snížená",J175,0)</f>
        <v>0</v>
      </c>
      <c r="BG175" s="192">
        <f>IF(N175="zákl. přenesená",J175,0)</f>
        <v>0</v>
      </c>
      <c r="BH175" s="192">
        <f>IF(N175="sníž. přenesená",J175,0)</f>
        <v>0</v>
      </c>
      <c r="BI175" s="192">
        <f>IF(N175="nulová",J175,0)</f>
        <v>0</v>
      </c>
      <c r="BJ175" s="18" t="s">
        <v>82</v>
      </c>
      <c r="BK175" s="192">
        <f>ROUND(I175*H175,2)</f>
        <v>0</v>
      </c>
      <c r="BL175" s="18" t="s">
        <v>275</v>
      </c>
      <c r="BM175" s="191" t="s">
        <v>1178</v>
      </c>
    </row>
    <row r="176" spans="1:65" s="2" customFormat="1" ht="11.25">
      <c r="A176" s="35"/>
      <c r="B176" s="36"/>
      <c r="C176" s="37"/>
      <c r="D176" s="193" t="s">
        <v>168</v>
      </c>
      <c r="E176" s="37"/>
      <c r="F176" s="194" t="s">
        <v>1179</v>
      </c>
      <c r="G176" s="37"/>
      <c r="H176" s="37"/>
      <c r="I176" s="195"/>
      <c r="J176" s="37"/>
      <c r="K176" s="37"/>
      <c r="L176" s="40"/>
      <c r="M176" s="196"/>
      <c r="N176" s="197"/>
      <c r="O176" s="65"/>
      <c r="P176" s="65"/>
      <c r="Q176" s="65"/>
      <c r="R176" s="65"/>
      <c r="S176" s="65"/>
      <c r="T176" s="66"/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T176" s="18" t="s">
        <v>168</v>
      </c>
      <c r="AU176" s="18" t="s">
        <v>84</v>
      </c>
    </row>
    <row r="177" spans="1:65" s="2" customFormat="1" ht="24.2" customHeight="1">
      <c r="A177" s="35"/>
      <c r="B177" s="36"/>
      <c r="C177" s="180" t="s">
        <v>426</v>
      </c>
      <c r="D177" s="180" t="s">
        <v>161</v>
      </c>
      <c r="E177" s="181" t="s">
        <v>1180</v>
      </c>
      <c r="F177" s="182" t="s">
        <v>1181</v>
      </c>
      <c r="G177" s="183" t="s">
        <v>255</v>
      </c>
      <c r="H177" s="184">
        <v>1</v>
      </c>
      <c r="I177" s="185"/>
      <c r="J177" s="186">
        <f>ROUND(I177*H177,2)</f>
        <v>0</v>
      </c>
      <c r="K177" s="182" t="s">
        <v>165</v>
      </c>
      <c r="L177" s="40"/>
      <c r="M177" s="187" t="s">
        <v>19</v>
      </c>
      <c r="N177" s="188" t="s">
        <v>46</v>
      </c>
      <c r="O177" s="65"/>
      <c r="P177" s="189">
        <f>O177*H177</f>
        <v>0</v>
      </c>
      <c r="Q177" s="189">
        <v>3.1539999999999999E-2</v>
      </c>
      <c r="R177" s="189">
        <f>Q177*H177</f>
        <v>3.1539999999999999E-2</v>
      </c>
      <c r="S177" s="189">
        <v>0</v>
      </c>
      <c r="T177" s="190">
        <f>S177*H177</f>
        <v>0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191" t="s">
        <v>275</v>
      </c>
      <c r="AT177" s="191" t="s">
        <v>161</v>
      </c>
      <c r="AU177" s="191" t="s">
        <v>84</v>
      </c>
      <c r="AY177" s="18" t="s">
        <v>159</v>
      </c>
      <c r="BE177" s="192">
        <f>IF(N177="základní",J177,0)</f>
        <v>0</v>
      </c>
      <c r="BF177" s="192">
        <f>IF(N177="snížená",J177,0)</f>
        <v>0</v>
      </c>
      <c r="BG177" s="192">
        <f>IF(N177="zákl. přenesená",J177,0)</f>
        <v>0</v>
      </c>
      <c r="BH177" s="192">
        <f>IF(N177="sníž. přenesená",J177,0)</f>
        <v>0</v>
      </c>
      <c r="BI177" s="192">
        <f>IF(N177="nulová",J177,0)</f>
        <v>0</v>
      </c>
      <c r="BJ177" s="18" t="s">
        <v>82</v>
      </c>
      <c r="BK177" s="192">
        <f>ROUND(I177*H177,2)</f>
        <v>0</v>
      </c>
      <c r="BL177" s="18" t="s">
        <v>275</v>
      </c>
      <c r="BM177" s="191" t="s">
        <v>1182</v>
      </c>
    </row>
    <row r="178" spans="1:65" s="2" customFormat="1" ht="11.25">
      <c r="A178" s="35"/>
      <c r="B178" s="36"/>
      <c r="C178" s="37"/>
      <c r="D178" s="193" t="s">
        <v>168</v>
      </c>
      <c r="E178" s="37"/>
      <c r="F178" s="194" t="s">
        <v>1183</v>
      </c>
      <c r="G178" s="37"/>
      <c r="H178" s="37"/>
      <c r="I178" s="195"/>
      <c r="J178" s="37"/>
      <c r="K178" s="37"/>
      <c r="L178" s="40"/>
      <c r="M178" s="196"/>
      <c r="N178" s="197"/>
      <c r="O178" s="65"/>
      <c r="P178" s="65"/>
      <c r="Q178" s="65"/>
      <c r="R178" s="65"/>
      <c r="S178" s="65"/>
      <c r="T178" s="66"/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T178" s="18" t="s">
        <v>168</v>
      </c>
      <c r="AU178" s="18" t="s">
        <v>84</v>
      </c>
    </row>
    <row r="179" spans="1:65" s="2" customFormat="1" ht="24.2" customHeight="1">
      <c r="A179" s="35"/>
      <c r="B179" s="36"/>
      <c r="C179" s="180" t="s">
        <v>432</v>
      </c>
      <c r="D179" s="180" t="s">
        <v>161</v>
      </c>
      <c r="E179" s="181" t="s">
        <v>1184</v>
      </c>
      <c r="F179" s="182" t="s">
        <v>1185</v>
      </c>
      <c r="G179" s="183" t="s">
        <v>255</v>
      </c>
      <c r="H179" s="184">
        <v>2</v>
      </c>
      <c r="I179" s="185"/>
      <c r="J179" s="186">
        <f>ROUND(I179*H179,2)</f>
        <v>0</v>
      </c>
      <c r="K179" s="182" t="s">
        <v>165</v>
      </c>
      <c r="L179" s="40"/>
      <c r="M179" s="187" t="s">
        <v>19</v>
      </c>
      <c r="N179" s="188" t="s">
        <v>46</v>
      </c>
      <c r="O179" s="65"/>
      <c r="P179" s="189">
        <f>O179*H179</f>
        <v>0</v>
      </c>
      <c r="Q179" s="189">
        <v>2.828E-2</v>
      </c>
      <c r="R179" s="189">
        <f>Q179*H179</f>
        <v>5.6559999999999999E-2</v>
      </c>
      <c r="S179" s="189">
        <v>0</v>
      </c>
      <c r="T179" s="190">
        <f>S179*H179</f>
        <v>0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191" t="s">
        <v>275</v>
      </c>
      <c r="AT179" s="191" t="s">
        <v>161</v>
      </c>
      <c r="AU179" s="191" t="s">
        <v>84</v>
      </c>
      <c r="AY179" s="18" t="s">
        <v>159</v>
      </c>
      <c r="BE179" s="192">
        <f>IF(N179="základní",J179,0)</f>
        <v>0</v>
      </c>
      <c r="BF179" s="192">
        <f>IF(N179="snížená",J179,0)</f>
        <v>0</v>
      </c>
      <c r="BG179" s="192">
        <f>IF(N179="zákl. přenesená",J179,0)</f>
        <v>0</v>
      </c>
      <c r="BH179" s="192">
        <f>IF(N179="sníž. přenesená",J179,0)</f>
        <v>0</v>
      </c>
      <c r="BI179" s="192">
        <f>IF(N179="nulová",J179,0)</f>
        <v>0</v>
      </c>
      <c r="BJ179" s="18" t="s">
        <v>82</v>
      </c>
      <c r="BK179" s="192">
        <f>ROUND(I179*H179,2)</f>
        <v>0</v>
      </c>
      <c r="BL179" s="18" t="s">
        <v>275</v>
      </c>
      <c r="BM179" s="191" t="s">
        <v>1186</v>
      </c>
    </row>
    <row r="180" spans="1:65" s="2" customFormat="1" ht="11.25">
      <c r="A180" s="35"/>
      <c r="B180" s="36"/>
      <c r="C180" s="37"/>
      <c r="D180" s="193" t="s">
        <v>168</v>
      </c>
      <c r="E180" s="37"/>
      <c r="F180" s="194" t="s">
        <v>1187</v>
      </c>
      <c r="G180" s="37"/>
      <c r="H180" s="37"/>
      <c r="I180" s="195"/>
      <c r="J180" s="37"/>
      <c r="K180" s="37"/>
      <c r="L180" s="40"/>
      <c r="M180" s="196"/>
      <c r="N180" s="197"/>
      <c r="O180" s="65"/>
      <c r="P180" s="65"/>
      <c r="Q180" s="65"/>
      <c r="R180" s="65"/>
      <c r="S180" s="65"/>
      <c r="T180" s="66"/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T180" s="18" t="s">
        <v>168</v>
      </c>
      <c r="AU180" s="18" t="s">
        <v>84</v>
      </c>
    </row>
    <row r="181" spans="1:65" s="2" customFormat="1" ht="16.5" customHeight="1">
      <c r="A181" s="35"/>
      <c r="B181" s="36"/>
      <c r="C181" s="180" t="s">
        <v>439</v>
      </c>
      <c r="D181" s="180" t="s">
        <v>161</v>
      </c>
      <c r="E181" s="181" t="s">
        <v>1188</v>
      </c>
      <c r="F181" s="182" t="s">
        <v>1189</v>
      </c>
      <c r="G181" s="183" t="s">
        <v>255</v>
      </c>
      <c r="H181" s="184">
        <v>4</v>
      </c>
      <c r="I181" s="185"/>
      <c r="J181" s="186">
        <f>ROUND(I181*H181,2)</f>
        <v>0</v>
      </c>
      <c r="K181" s="182" t="s">
        <v>165</v>
      </c>
      <c r="L181" s="40"/>
      <c r="M181" s="187" t="s">
        <v>19</v>
      </c>
      <c r="N181" s="188" t="s">
        <v>46</v>
      </c>
      <c r="O181" s="65"/>
      <c r="P181" s="189">
        <f>O181*H181</f>
        <v>0</v>
      </c>
      <c r="Q181" s="189">
        <v>0</v>
      </c>
      <c r="R181" s="189">
        <f>Q181*H181</f>
        <v>0</v>
      </c>
      <c r="S181" s="189">
        <v>0</v>
      </c>
      <c r="T181" s="190">
        <f>S181*H181</f>
        <v>0</v>
      </c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191" t="s">
        <v>275</v>
      </c>
      <c r="AT181" s="191" t="s">
        <v>161</v>
      </c>
      <c r="AU181" s="191" t="s">
        <v>84</v>
      </c>
      <c r="AY181" s="18" t="s">
        <v>159</v>
      </c>
      <c r="BE181" s="192">
        <f>IF(N181="základní",J181,0)</f>
        <v>0</v>
      </c>
      <c r="BF181" s="192">
        <f>IF(N181="snížená",J181,0)</f>
        <v>0</v>
      </c>
      <c r="BG181" s="192">
        <f>IF(N181="zákl. přenesená",J181,0)</f>
        <v>0</v>
      </c>
      <c r="BH181" s="192">
        <f>IF(N181="sníž. přenesená",J181,0)</f>
        <v>0</v>
      </c>
      <c r="BI181" s="192">
        <f>IF(N181="nulová",J181,0)</f>
        <v>0</v>
      </c>
      <c r="BJ181" s="18" t="s">
        <v>82</v>
      </c>
      <c r="BK181" s="192">
        <f>ROUND(I181*H181,2)</f>
        <v>0</v>
      </c>
      <c r="BL181" s="18" t="s">
        <v>275</v>
      </c>
      <c r="BM181" s="191" t="s">
        <v>1190</v>
      </c>
    </row>
    <row r="182" spans="1:65" s="2" customFormat="1" ht="11.25">
      <c r="A182" s="35"/>
      <c r="B182" s="36"/>
      <c r="C182" s="37"/>
      <c r="D182" s="193" t="s">
        <v>168</v>
      </c>
      <c r="E182" s="37"/>
      <c r="F182" s="194" t="s">
        <v>1191</v>
      </c>
      <c r="G182" s="37"/>
      <c r="H182" s="37"/>
      <c r="I182" s="195"/>
      <c r="J182" s="37"/>
      <c r="K182" s="37"/>
      <c r="L182" s="40"/>
      <c r="M182" s="196"/>
      <c r="N182" s="197"/>
      <c r="O182" s="65"/>
      <c r="P182" s="65"/>
      <c r="Q182" s="65"/>
      <c r="R182" s="65"/>
      <c r="S182" s="65"/>
      <c r="T182" s="66"/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T182" s="18" t="s">
        <v>168</v>
      </c>
      <c r="AU182" s="18" t="s">
        <v>84</v>
      </c>
    </row>
    <row r="183" spans="1:65" s="2" customFormat="1" ht="16.5" customHeight="1">
      <c r="A183" s="35"/>
      <c r="B183" s="36"/>
      <c r="C183" s="180" t="s">
        <v>445</v>
      </c>
      <c r="D183" s="180" t="s">
        <v>161</v>
      </c>
      <c r="E183" s="181" t="s">
        <v>1192</v>
      </c>
      <c r="F183" s="182" t="s">
        <v>1193</v>
      </c>
      <c r="G183" s="183" t="s">
        <v>255</v>
      </c>
      <c r="H183" s="184">
        <v>1</v>
      </c>
      <c r="I183" s="185"/>
      <c r="J183" s="186">
        <f>ROUND(I183*H183,2)</f>
        <v>0</v>
      </c>
      <c r="K183" s="182" t="s">
        <v>165</v>
      </c>
      <c r="L183" s="40"/>
      <c r="M183" s="187" t="s">
        <v>19</v>
      </c>
      <c r="N183" s="188" t="s">
        <v>46</v>
      </c>
      <c r="O183" s="65"/>
      <c r="P183" s="189">
        <f>O183*H183</f>
        <v>0</v>
      </c>
      <c r="Q183" s="189">
        <v>0</v>
      </c>
      <c r="R183" s="189">
        <f>Q183*H183</f>
        <v>0</v>
      </c>
      <c r="S183" s="189">
        <v>0</v>
      </c>
      <c r="T183" s="190">
        <f>S183*H183</f>
        <v>0</v>
      </c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191" t="s">
        <v>275</v>
      </c>
      <c r="AT183" s="191" t="s">
        <v>161</v>
      </c>
      <c r="AU183" s="191" t="s">
        <v>84</v>
      </c>
      <c r="AY183" s="18" t="s">
        <v>159</v>
      </c>
      <c r="BE183" s="192">
        <f>IF(N183="základní",J183,0)</f>
        <v>0</v>
      </c>
      <c r="BF183" s="192">
        <f>IF(N183="snížená",J183,0)</f>
        <v>0</v>
      </c>
      <c r="BG183" s="192">
        <f>IF(N183="zákl. přenesená",J183,0)</f>
        <v>0</v>
      </c>
      <c r="BH183" s="192">
        <f>IF(N183="sníž. přenesená",J183,0)</f>
        <v>0</v>
      </c>
      <c r="BI183" s="192">
        <f>IF(N183="nulová",J183,0)</f>
        <v>0</v>
      </c>
      <c r="BJ183" s="18" t="s">
        <v>82</v>
      </c>
      <c r="BK183" s="192">
        <f>ROUND(I183*H183,2)</f>
        <v>0</v>
      </c>
      <c r="BL183" s="18" t="s">
        <v>275</v>
      </c>
      <c r="BM183" s="191" t="s">
        <v>1194</v>
      </c>
    </row>
    <row r="184" spans="1:65" s="2" customFormat="1" ht="11.25">
      <c r="A184" s="35"/>
      <c r="B184" s="36"/>
      <c r="C184" s="37"/>
      <c r="D184" s="193" t="s">
        <v>168</v>
      </c>
      <c r="E184" s="37"/>
      <c r="F184" s="194" t="s">
        <v>1195</v>
      </c>
      <c r="G184" s="37"/>
      <c r="H184" s="37"/>
      <c r="I184" s="195"/>
      <c r="J184" s="37"/>
      <c r="K184" s="37"/>
      <c r="L184" s="40"/>
      <c r="M184" s="196"/>
      <c r="N184" s="197"/>
      <c r="O184" s="65"/>
      <c r="P184" s="65"/>
      <c r="Q184" s="65"/>
      <c r="R184" s="65"/>
      <c r="S184" s="65"/>
      <c r="T184" s="66"/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T184" s="18" t="s">
        <v>168</v>
      </c>
      <c r="AU184" s="18" t="s">
        <v>84</v>
      </c>
    </row>
    <row r="185" spans="1:65" s="2" customFormat="1" ht="16.5" customHeight="1">
      <c r="A185" s="35"/>
      <c r="B185" s="36"/>
      <c r="C185" s="180" t="s">
        <v>451</v>
      </c>
      <c r="D185" s="180" t="s">
        <v>161</v>
      </c>
      <c r="E185" s="181" t="s">
        <v>1196</v>
      </c>
      <c r="F185" s="182" t="s">
        <v>1197</v>
      </c>
      <c r="G185" s="183" t="s">
        <v>255</v>
      </c>
      <c r="H185" s="184">
        <v>1</v>
      </c>
      <c r="I185" s="185"/>
      <c r="J185" s="186">
        <f>ROUND(I185*H185,2)</f>
        <v>0</v>
      </c>
      <c r="K185" s="182" t="s">
        <v>165</v>
      </c>
      <c r="L185" s="40"/>
      <c r="M185" s="187" t="s">
        <v>19</v>
      </c>
      <c r="N185" s="188" t="s">
        <v>46</v>
      </c>
      <c r="O185" s="65"/>
      <c r="P185" s="189">
        <f>O185*H185</f>
        <v>0</v>
      </c>
      <c r="Q185" s="189">
        <v>3.9100000000000003E-2</v>
      </c>
      <c r="R185" s="189">
        <f>Q185*H185</f>
        <v>3.9100000000000003E-2</v>
      </c>
      <c r="S185" s="189">
        <v>0</v>
      </c>
      <c r="T185" s="190">
        <f>S185*H185</f>
        <v>0</v>
      </c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R185" s="191" t="s">
        <v>275</v>
      </c>
      <c r="AT185" s="191" t="s">
        <v>161</v>
      </c>
      <c r="AU185" s="191" t="s">
        <v>84</v>
      </c>
      <c r="AY185" s="18" t="s">
        <v>159</v>
      </c>
      <c r="BE185" s="192">
        <f>IF(N185="základní",J185,0)</f>
        <v>0</v>
      </c>
      <c r="BF185" s="192">
        <f>IF(N185="snížená",J185,0)</f>
        <v>0</v>
      </c>
      <c r="BG185" s="192">
        <f>IF(N185="zákl. přenesená",J185,0)</f>
        <v>0</v>
      </c>
      <c r="BH185" s="192">
        <f>IF(N185="sníž. přenesená",J185,0)</f>
        <v>0</v>
      </c>
      <c r="BI185" s="192">
        <f>IF(N185="nulová",J185,0)</f>
        <v>0</v>
      </c>
      <c r="BJ185" s="18" t="s">
        <v>82</v>
      </c>
      <c r="BK185" s="192">
        <f>ROUND(I185*H185,2)</f>
        <v>0</v>
      </c>
      <c r="BL185" s="18" t="s">
        <v>275</v>
      </c>
      <c r="BM185" s="191" t="s">
        <v>1198</v>
      </c>
    </row>
    <row r="186" spans="1:65" s="2" customFormat="1" ht="11.25">
      <c r="A186" s="35"/>
      <c r="B186" s="36"/>
      <c r="C186" s="37"/>
      <c r="D186" s="193" t="s">
        <v>168</v>
      </c>
      <c r="E186" s="37"/>
      <c r="F186" s="194" t="s">
        <v>1199</v>
      </c>
      <c r="G186" s="37"/>
      <c r="H186" s="37"/>
      <c r="I186" s="195"/>
      <c r="J186" s="37"/>
      <c r="K186" s="37"/>
      <c r="L186" s="40"/>
      <c r="M186" s="196"/>
      <c r="N186" s="197"/>
      <c r="O186" s="65"/>
      <c r="P186" s="65"/>
      <c r="Q186" s="65"/>
      <c r="R186" s="65"/>
      <c r="S186" s="65"/>
      <c r="T186" s="66"/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T186" s="18" t="s">
        <v>168</v>
      </c>
      <c r="AU186" s="18" t="s">
        <v>84</v>
      </c>
    </row>
    <row r="187" spans="1:65" s="2" customFormat="1" ht="16.5" customHeight="1">
      <c r="A187" s="35"/>
      <c r="B187" s="36"/>
      <c r="C187" s="180" t="s">
        <v>456</v>
      </c>
      <c r="D187" s="180" t="s">
        <v>161</v>
      </c>
      <c r="E187" s="181" t="s">
        <v>1200</v>
      </c>
      <c r="F187" s="182" t="s">
        <v>1201</v>
      </c>
      <c r="G187" s="183" t="s">
        <v>255</v>
      </c>
      <c r="H187" s="184">
        <v>10</v>
      </c>
      <c r="I187" s="185"/>
      <c r="J187" s="186">
        <f>ROUND(I187*H187,2)</f>
        <v>0</v>
      </c>
      <c r="K187" s="182" t="s">
        <v>165</v>
      </c>
      <c r="L187" s="40"/>
      <c r="M187" s="187" t="s">
        <v>19</v>
      </c>
      <c r="N187" s="188" t="s">
        <v>46</v>
      </c>
      <c r="O187" s="65"/>
      <c r="P187" s="189">
        <f>O187*H187</f>
        <v>0</v>
      </c>
      <c r="Q187" s="189">
        <v>1.0000000000000001E-5</v>
      </c>
      <c r="R187" s="189">
        <f>Q187*H187</f>
        <v>1E-4</v>
      </c>
      <c r="S187" s="189">
        <v>7.5000000000000002E-4</v>
      </c>
      <c r="T187" s="190">
        <f>S187*H187</f>
        <v>7.4999999999999997E-3</v>
      </c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R187" s="191" t="s">
        <v>275</v>
      </c>
      <c r="AT187" s="191" t="s">
        <v>161</v>
      </c>
      <c r="AU187" s="191" t="s">
        <v>84</v>
      </c>
      <c r="AY187" s="18" t="s">
        <v>159</v>
      </c>
      <c r="BE187" s="192">
        <f>IF(N187="základní",J187,0)</f>
        <v>0</v>
      </c>
      <c r="BF187" s="192">
        <f>IF(N187="snížená",J187,0)</f>
        <v>0</v>
      </c>
      <c r="BG187" s="192">
        <f>IF(N187="zákl. přenesená",J187,0)</f>
        <v>0</v>
      </c>
      <c r="BH187" s="192">
        <f>IF(N187="sníž. přenesená",J187,0)</f>
        <v>0</v>
      </c>
      <c r="BI187" s="192">
        <f>IF(N187="nulová",J187,0)</f>
        <v>0</v>
      </c>
      <c r="BJ187" s="18" t="s">
        <v>82</v>
      </c>
      <c r="BK187" s="192">
        <f>ROUND(I187*H187,2)</f>
        <v>0</v>
      </c>
      <c r="BL187" s="18" t="s">
        <v>275</v>
      </c>
      <c r="BM187" s="191" t="s">
        <v>1202</v>
      </c>
    </row>
    <row r="188" spans="1:65" s="2" customFormat="1" ht="11.25">
      <c r="A188" s="35"/>
      <c r="B188" s="36"/>
      <c r="C188" s="37"/>
      <c r="D188" s="193" t="s">
        <v>168</v>
      </c>
      <c r="E188" s="37"/>
      <c r="F188" s="194" t="s">
        <v>1203</v>
      </c>
      <c r="G188" s="37"/>
      <c r="H188" s="37"/>
      <c r="I188" s="195"/>
      <c r="J188" s="37"/>
      <c r="K188" s="37"/>
      <c r="L188" s="40"/>
      <c r="M188" s="196"/>
      <c r="N188" s="197"/>
      <c r="O188" s="65"/>
      <c r="P188" s="65"/>
      <c r="Q188" s="65"/>
      <c r="R188" s="65"/>
      <c r="S188" s="65"/>
      <c r="T188" s="66"/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T188" s="18" t="s">
        <v>168</v>
      </c>
      <c r="AU188" s="18" t="s">
        <v>84</v>
      </c>
    </row>
    <row r="189" spans="1:65" s="2" customFormat="1" ht="24.2" customHeight="1">
      <c r="A189" s="35"/>
      <c r="B189" s="36"/>
      <c r="C189" s="180" t="s">
        <v>461</v>
      </c>
      <c r="D189" s="180" t="s">
        <v>161</v>
      </c>
      <c r="E189" s="181" t="s">
        <v>1204</v>
      </c>
      <c r="F189" s="182" t="s">
        <v>1205</v>
      </c>
      <c r="G189" s="183" t="s">
        <v>174</v>
      </c>
      <c r="H189" s="184">
        <v>10</v>
      </c>
      <c r="I189" s="185"/>
      <c r="J189" s="186">
        <f>ROUND(I189*H189,2)</f>
        <v>0</v>
      </c>
      <c r="K189" s="182" t="s">
        <v>165</v>
      </c>
      <c r="L189" s="40"/>
      <c r="M189" s="187" t="s">
        <v>19</v>
      </c>
      <c r="N189" s="188" t="s">
        <v>46</v>
      </c>
      <c r="O189" s="65"/>
      <c r="P189" s="189">
        <f>O189*H189</f>
        <v>0</v>
      </c>
      <c r="Q189" s="189">
        <v>0</v>
      </c>
      <c r="R189" s="189">
        <f>Q189*H189</f>
        <v>0</v>
      </c>
      <c r="S189" s="189">
        <v>0</v>
      </c>
      <c r="T189" s="190">
        <f>S189*H189</f>
        <v>0</v>
      </c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R189" s="191" t="s">
        <v>275</v>
      </c>
      <c r="AT189" s="191" t="s">
        <v>161</v>
      </c>
      <c r="AU189" s="191" t="s">
        <v>84</v>
      </c>
      <c r="AY189" s="18" t="s">
        <v>159</v>
      </c>
      <c r="BE189" s="192">
        <f>IF(N189="základní",J189,0)</f>
        <v>0</v>
      </c>
      <c r="BF189" s="192">
        <f>IF(N189="snížená",J189,0)</f>
        <v>0</v>
      </c>
      <c r="BG189" s="192">
        <f>IF(N189="zákl. přenesená",J189,0)</f>
        <v>0</v>
      </c>
      <c r="BH189" s="192">
        <f>IF(N189="sníž. přenesená",J189,0)</f>
        <v>0</v>
      </c>
      <c r="BI189" s="192">
        <f>IF(N189="nulová",J189,0)</f>
        <v>0</v>
      </c>
      <c r="BJ189" s="18" t="s">
        <v>82</v>
      </c>
      <c r="BK189" s="192">
        <f>ROUND(I189*H189,2)</f>
        <v>0</v>
      </c>
      <c r="BL189" s="18" t="s">
        <v>275</v>
      </c>
      <c r="BM189" s="191" t="s">
        <v>1206</v>
      </c>
    </row>
    <row r="190" spans="1:65" s="2" customFormat="1" ht="11.25">
      <c r="A190" s="35"/>
      <c r="B190" s="36"/>
      <c r="C190" s="37"/>
      <c r="D190" s="193" t="s">
        <v>168</v>
      </c>
      <c r="E190" s="37"/>
      <c r="F190" s="194" t="s">
        <v>1207</v>
      </c>
      <c r="G190" s="37"/>
      <c r="H190" s="37"/>
      <c r="I190" s="195"/>
      <c r="J190" s="37"/>
      <c r="K190" s="37"/>
      <c r="L190" s="40"/>
      <c r="M190" s="196"/>
      <c r="N190" s="197"/>
      <c r="O190" s="65"/>
      <c r="P190" s="65"/>
      <c r="Q190" s="65"/>
      <c r="R190" s="65"/>
      <c r="S190" s="65"/>
      <c r="T190" s="66"/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T190" s="18" t="s">
        <v>168</v>
      </c>
      <c r="AU190" s="18" t="s">
        <v>84</v>
      </c>
    </row>
    <row r="191" spans="1:65" s="2" customFormat="1" ht="24.2" customHeight="1">
      <c r="A191" s="35"/>
      <c r="B191" s="36"/>
      <c r="C191" s="180" t="s">
        <v>467</v>
      </c>
      <c r="D191" s="180" t="s">
        <v>161</v>
      </c>
      <c r="E191" s="181" t="s">
        <v>1208</v>
      </c>
      <c r="F191" s="182" t="s">
        <v>1209</v>
      </c>
      <c r="G191" s="183" t="s">
        <v>174</v>
      </c>
      <c r="H191" s="184">
        <v>0.19400000000000001</v>
      </c>
      <c r="I191" s="185"/>
      <c r="J191" s="186">
        <f>ROUND(I191*H191,2)</f>
        <v>0</v>
      </c>
      <c r="K191" s="182" t="s">
        <v>165</v>
      </c>
      <c r="L191" s="40"/>
      <c r="M191" s="187" t="s">
        <v>19</v>
      </c>
      <c r="N191" s="188" t="s">
        <v>46</v>
      </c>
      <c r="O191" s="65"/>
      <c r="P191" s="189">
        <f>O191*H191</f>
        <v>0</v>
      </c>
      <c r="Q191" s="189">
        <v>0</v>
      </c>
      <c r="R191" s="189">
        <f>Q191*H191</f>
        <v>0</v>
      </c>
      <c r="S191" s="189">
        <v>0</v>
      </c>
      <c r="T191" s="190">
        <f>S191*H191</f>
        <v>0</v>
      </c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R191" s="191" t="s">
        <v>275</v>
      </c>
      <c r="AT191" s="191" t="s">
        <v>161</v>
      </c>
      <c r="AU191" s="191" t="s">
        <v>84</v>
      </c>
      <c r="AY191" s="18" t="s">
        <v>159</v>
      </c>
      <c r="BE191" s="192">
        <f>IF(N191="základní",J191,0)</f>
        <v>0</v>
      </c>
      <c r="BF191" s="192">
        <f>IF(N191="snížená",J191,0)</f>
        <v>0</v>
      </c>
      <c r="BG191" s="192">
        <f>IF(N191="zákl. přenesená",J191,0)</f>
        <v>0</v>
      </c>
      <c r="BH191" s="192">
        <f>IF(N191="sníž. přenesená",J191,0)</f>
        <v>0</v>
      </c>
      <c r="BI191" s="192">
        <f>IF(N191="nulová",J191,0)</f>
        <v>0</v>
      </c>
      <c r="BJ191" s="18" t="s">
        <v>82</v>
      </c>
      <c r="BK191" s="192">
        <f>ROUND(I191*H191,2)</f>
        <v>0</v>
      </c>
      <c r="BL191" s="18" t="s">
        <v>275</v>
      </c>
      <c r="BM191" s="191" t="s">
        <v>1210</v>
      </c>
    </row>
    <row r="192" spans="1:65" s="2" customFormat="1" ht="11.25">
      <c r="A192" s="35"/>
      <c r="B192" s="36"/>
      <c r="C192" s="37"/>
      <c r="D192" s="193" t="s">
        <v>168</v>
      </c>
      <c r="E192" s="37"/>
      <c r="F192" s="194" t="s">
        <v>1211</v>
      </c>
      <c r="G192" s="37"/>
      <c r="H192" s="37"/>
      <c r="I192" s="195"/>
      <c r="J192" s="37"/>
      <c r="K192" s="37"/>
      <c r="L192" s="40"/>
      <c r="M192" s="196"/>
      <c r="N192" s="197"/>
      <c r="O192" s="65"/>
      <c r="P192" s="65"/>
      <c r="Q192" s="65"/>
      <c r="R192" s="65"/>
      <c r="S192" s="65"/>
      <c r="T192" s="66"/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T192" s="18" t="s">
        <v>168</v>
      </c>
      <c r="AU192" s="18" t="s">
        <v>84</v>
      </c>
    </row>
    <row r="193" spans="1:65" s="2" customFormat="1" ht="24.2" customHeight="1">
      <c r="A193" s="35"/>
      <c r="B193" s="36"/>
      <c r="C193" s="180" t="s">
        <v>472</v>
      </c>
      <c r="D193" s="180" t="s">
        <v>161</v>
      </c>
      <c r="E193" s="181" t="s">
        <v>1212</v>
      </c>
      <c r="F193" s="182" t="s">
        <v>1213</v>
      </c>
      <c r="G193" s="183" t="s">
        <v>174</v>
      </c>
      <c r="H193" s="184">
        <v>0.19400000000000001</v>
      </c>
      <c r="I193" s="185"/>
      <c r="J193" s="186">
        <f>ROUND(I193*H193,2)</f>
        <v>0</v>
      </c>
      <c r="K193" s="182" t="s">
        <v>165</v>
      </c>
      <c r="L193" s="40"/>
      <c r="M193" s="187" t="s">
        <v>19</v>
      </c>
      <c r="N193" s="188" t="s">
        <v>46</v>
      </c>
      <c r="O193" s="65"/>
      <c r="P193" s="189">
        <f>O193*H193</f>
        <v>0</v>
      </c>
      <c r="Q193" s="189">
        <v>0</v>
      </c>
      <c r="R193" s="189">
        <f>Q193*H193</f>
        <v>0</v>
      </c>
      <c r="S193" s="189">
        <v>0</v>
      </c>
      <c r="T193" s="190">
        <f>S193*H193</f>
        <v>0</v>
      </c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R193" s="191" t="s">
        <v>275</v>
      </c>
      <c r="AT193" s="191" t="s">
        <v>161</v>
      </c>
      <c r="AU193" s="191" t="s">
        <v>84</v>
      </c>
      <c r="AY193" s="18" t="s">
        <v>159</v>
      </c>
      <c r="BE193" s="192">
        <f>IF(N193="základní",J193,0)</f>
        <v>0</v>
      </c>
      <c r="BF193" s="192">
        <f>IF(N193="snížená",J193,0)</f>
        <v>0</v>
      </c>
      <c r="BG193" s="192">
        <f>IF(N193="zákl. přenesená",J193,0)</f>
        <v>0</v>
      </c>
      <c r="BH193" s="192">
        <f>IF(N193="sníž. přenesená",J193,0)</f>
        <v>0</v>
      </c>
      <c r="BI193" s="192">
        <f>IF(N193="nulová",J193,0)</f>
        <v>0</v>
      </c>
      <c r="BJ193" s="18" t="s">
        <v>82</v>
      </c>
      <c r="BK193" s="192">
        <f>ROUND(I193*H193,2)</f>
        <v>0</v>
      </c>
      <c r="BL193" s="18" t="s">
        <v>275</v>
      </c>
      <c r="BM193" s="191" t="s">
        <v>1214</v>
      </c>
    </row>
    <row r="194" spans="1:65" s="2" customFormat="1" ht="11.25">
      <c r="A194" s="35"/>
      <c r="B194" s="36"/>
      <c r="C194" s="37"/>
      <c r="D194" s="193" t="s">
        <v>168</v>
      </c>
      <c r="E194" s="37"/>
      <c r="F194" s="194" t="s">
        <v>1215</v>
      </c>
      <c r="G194" s="37"/>
      <c r="H194" s="37"/>
      <c r="I194" s="195"/>
      <c r="J194" s="37"/>
      <c r="K194" s="37"/>
      <c r="L194" s="40"/>
      <c r="M194" s="196"/>
      <c r="N194" s="197"/>
      <c r="O194" s="65"/>
      <c r="P194" s="65"/>
      <c r="Q194" s="65"/>
      <c r="R194" s="65"/>
      <c r="S194" s="65"/>
      <c r="T194" s="66"/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T194" s="18" t="s">
        <v>168</v>
      </c>
      <c r="AU194" s="18" t="s">
        <v>84</v>
      </c>
    </row>
    <row r="195" spans="1:65" s="12" customFormat="1" ht="25.9" customHeight="1">
      <c r="B195" s="164"/>
      <c r="C195" s="165"/>
      <c r="D195" s="166" t="s">
        <v>74</v>
      </c>
      <c r="E195" s="167" t="s">
        <v>1019</v>
      </c>
      <c r="F195" s="167" t="s">
        <v>1020</v>
      </c>
      <c r="G195" s="165"/>
      <c r="H195" s="165"/>
      <c r="I195" s="168"/>
      <c r="J195" s="169">
        <f>BK195</f>
        <v>0</v>
      </c>
      <c r="K195" s="165"/>
      <c r="L195" s="170"/>
      <c r="M195" s="171"/>
      <c r="N195" s="172"/>
      <c r="O195" s="172"/>
      <c r="P195" s="173">
        <f>SUM(P196:P199)</f>
        <v>0</v>
      </c>
      <c r="Q195" s="172"/>
      <c r="R195" s="173">
        <f>SUM(R196:R199)</f>
        <v>0</v>
      </c>
      <c r="S195" s="172"/>
      <c r="T195" s="174">
        <f>SUM(T196:T199)</f>
        <v>0</v>
      </c>
      <c r="AR195" s="175" t="s">
        <v>166</v>
      </c>
      <c r="AT195" s="176" t="s">
        <v>74</v>
      </c>
      <c r="AU195" s="176" t="s">
        <v>75</v>
      </c>
      <c r="AY195" s="175" t="s">
        <v>159</v>
      </c>
      <c r="BK195" s="177">
        <f>SUM(BK196:BK199)</f>
        <v>0</v>
      </c>
    </row>
    <row r="196" spans="1:65" s="2" customFormat="1" ht="21.75" customHeight="1">
      <c r="A196" s="35"/>
      <c r="B196" s="36"/>
      <c r="C196" s="180" t="s">
        <v>477</v>
      </c>
      <c r="D196" s="180" t="s">
        <v>161</v>
      </c>
      <c r="E196" s="181" t="s">
        <v>1021</v>
      </c>
      <c r="F196" s="182" t="s">
        <v>1022</v>
      </c>
      <c r="G196" s="183" t="s">
        <v>1023</v>
      </c>
      <c r="H196" s="184">
        <v>16</v>
      </c>
      <c r="I196" s="185"/>
      <c r="J196" s="186">
        <f>ROUND(I196*H196,2)</f>
        <v>0</v>
      </c>
      <c r="K196" s="182" t="s">
        <v>165</v>
      </c>
      <c r="L196" s="40"/>
      <c r="M196" s="187" t="s">
        <v>19</v>
      </c>
      <c r="N196" s="188" t="s">
        <v>46</v>
      </c>
      <c r="O196" s="65"/>
      <c r="P196" s="189">
        <f>O196*H196</f>
        <v>0</v>
      </c>
      <c r="Q196" s="189">
        <v>0</v>
      </c>
      <c r="R196" s="189">
        <f>Q196*H196</f>
        <v>0</v>
      </c>
      <c r="S196" s="189">
        <v>0</v>
      </c>
      <c r="T196" s="190">
        <f>S196*H196</f>
        <v>0</v>
      </c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R196" s="191" t="s">
        <v>1024</v>
      </c>
      <c r="AT196" s="191" t="s">
        <v>161</v>
      </c>
      <c r="AU196" s="191" t="s">
        <v>82</v>
      </c>
      <c r="AY196" s="18" t="s">
        <v>159</v>
      </c>
      <c r="BE196" s="192">
        <f>IF(N196="základní",J196,0)</f>
        <v>0</v>
      </c>
      <c r="BF196" s="192">
        <f>IF(N196="snížená",J196,0)</f>
        <v>0</v>
      </c>
      <c r="BG196" s="192">
        <f>IF(N196="zákl. přenesená",J196,0)</f>
        <v>0</v>
      </c>
      <c r="BH196" s="192">
        <f>IF(N196="sníž. přenesená",J196,0)</f>
        <v>0</v>
      </c>
      <c r="BI196" s="192">
        <f>IF(N196="nulová",J196,0)</f>
        <v>0</v>
      </c>
      <c r="BJ196" s="18" t="s">
        <v>82</v>
      </c>
      <c r="BK196" s="192">
        <f>ROUND(I196*H196,2)</f>
        <v>0</v>
      </c>
      <c r="BL196" s="18" t="s">
        <v>1024</v>
      </c>
      <c r="BM196" s="191" t="s">
        <v>1216</v>
      </c>
    </row>
    <row r="197" spans="1:65" s="2" customFormat="1" ht="11.25">
      <c r="A197" s="35"/>
      <c r="B197" s="36"/>
      <c r="C197" s="37"/>
      <c r="D197" s="193" t="s">
        <v>168</v>
      </c>
      <c r="E197" s="37"/>
      <c r="F197" s="194" t="s">
        <v>1026</v>
      </c>
      <c r="G197" s="37"/>
      <c r="H197" s="37"/>
      <c r="I197" s="195"/>
      <c r="J197" s="37"/>
      <c r="K197" s="37"/>
      <c r="L197" s="40"/>
      <c r="M197" s="196"/>
      <c r="N197" s="197"/>
      <c r="O197" s="65"/>
      <c r="P197" s="65"/>
      <c r="Q197" s="65"/>
      <c r="R197" s="65"/>
      <c r="S197" s="65"/>
      <c r="T197" s="66"/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T197" s="18" t="s">
        <v>168</v>
      </c>
      <c r="AU197" s="18" t="s">
        <v>82</v>
      </c>
    </row>
    <row r="198" spans="1:65" s="2" customFormat="1" ht="16.5" customHeight="1">
      <c r="A198" s="35"/>
      <c r="B198" s="36"/>
      <c r="C198" s="180" t="s">
        <v>485</v>
      </c>
      <c r="D198" s="180" t="s">
        <v>161</v>
      </c>
      <c r="E198" s="181" t="s">
        <v>1217</v>
      </c>
      <c r="F198" s="182" t="s">
        <v>1218</v>
      </c>
      <c r="G198" s="183" t="s">
        <v>1023</v>
      </c>
      <c r="H198" s="184">
        <v>24</v>
      </c>
      <c r="I198" s="185"/>
      <c r="J198" s="186">
        <f>ROUND(I198*H198,2)</f>
        <v>0</v>
      </c>
      <c r="K198" s="182" t="s">
        <v>165</v>
      </c>
      <c r="L198" s="40"/>
      <c r="M198" s="187" t="s">
        <v>19</v>
      </c>
      <c r="N198" s="188" t="s">
        <v>46</v>
      </c>
      <c r="O198" s="65"/>
      <c r="P198" s="189">
        <f>O198*H198</f>
        <v>0</v>
      </c>
      <c r="Q198" s="189">
        <v>0</v>
      </c>
      <c r="R198" s="189">
        <f>Q198*H198</f>
        <v>0</v>
      </c>
      <c r="S198" s="189">
        <v>0</v>
      </c>
      <c r="T198" s="190">
        <f>S198*H198</f>
        <v>0</v>
      </c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R198" s="191" t="s">
        <v>1024</v>
      </c>
      <c r="AT198" s="191" t="s">
        <v>161</v>
      </c>
      <c r="AU198" s="191" t="s">
        <v>82</v>
      </c>
      <c r="AY198" s="18" t="s">
        <v>159</v>
      </c>
      <c r="BE198" s="192">
        <f>IF(N198="základní",J198,0)</f>
        <v>0</v>
      </c>
      <c r="BF198" s="192">
        <f>IF(N198="snížená",J198,0)</f>
        <v>0</v>
      </c>
      <c r="BG198" s="192">
        <f>IF(N198="zákl. přenesená",J198,0)</f>
        <v>0</v>
      </c>
      <c r="BH198" s="192">
        <f>IF(N198="sníž. přenesená",J198,0)</f>
        <v>0</v>
      </c>
      <c r="BI198" s="192">
        <f>IF(N198="nulová",J198,0)</f>
        <v>0</v>
      </c>
      <c r="BJ198" s="18" t="s">
        <v>82</v>
      </c>
      <c r="BK198" s="192">
        <f>ROUND(I198*H198,2)</f>
        <v>0</v>
      </c>
      <c r="BL198" s="18" t="s">
        <v>1024</v>
      </c>
      <c r="BM198" s="191" t="s">
        <v>1219</v>
      </c>
    </row>
    <row r="199" spans="1:65" s="2" customFormat="1" ht="11.25">
      <c r="A199" s="35"/>
      <c r="B199" s="36"/>
      <c r="C199" s="37"/>
      <c r="D199" s="193" t="s">
        <v>168</v>
      </c>
      <c r="E199" s="37"/>
      <c r="F199" s="194" t="s">
        <v>1220</v>
      </c>
      <c r="G199" s="37"/>
      <c r="H199" s="37"/>
      <c r="I199" s="195"/>
      <c r="J199" s="37"/>
      <c r="K199" s="37"/>
      <c r="L199" s="40"/>
      <c r="M199" s="246"/>
      <c r="N199" s="247"/>
      <c r="O199" s="243"/>
      <c r="P199" s="243"/>
      <c r="Q199" s="243"/>
      <c r="R199" s="243"/>
      <c r="S199" s="243"/>
      <c r="T199" s="248"/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T199" s="18" t="s">
        <v>168</v>
      </c>
      <c r="AU199" s="18" t="s">
        <v>82</v>
      </c>
    </row>
    <row r="200" spans="1:65" s="2" customFormat="1" ht="6.95" customHeight="1">
      <c r="A200" s="35"/>
      <c r="B200" s="48"/>
      <c r="C200" s="49"/>
      <c r="D200" s="49"/>
      <c r="E200" s="49"/>
      <c r="F200" s="49"/>
      <c r="G200" s="49"/>
      <c r="H200" s="49"/>
      <c r="I200" s="49"/>
      <c r="J200" s="49"/>
      <c r="K200" s="49"/>
      <c r="L200" s="40"/>
      <c r="M200" s="35"/>
      <c r="O200" s="35"/>
      <c r="P200" s="35"/>
      <c r="Q200" s="35"/>
      <c r="R200" s="35"/>
      <c r="S200" s="35"/>
      <c r="T200" s="35"/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</row>
  </sheetData>
  <sheetProtection algorithmName="SHA-512" hashValue="IuO1y3xw/USzQTNk8wfTZG8/2i+g2OQfJbQUwHVZF6zcMh/LQrjkLeBUT6Ehat+ZQdmpdAcIrmcOncROZg1iSw==" saltValue="n1D8xB1ovwbkcO1xd+HvRkyZ+v9Si53mB8O3NHPPvp5EmlT4FQSe/cLJOk24B/BCeuStYqKgat4Gz9DvqcM2vQ==" spinCount="100000" sheet="1" objects="1" scenarios="1" formatColumns="0" formatRows="0" autoFilter="0"/>
  <autoFilter ref="C92:K199" xr:uid="{00000000-0009-0000-0000-000003000000}"/>
  <mergeCells count="12">
    <mergeCell ref="E85:H85"/>
    <mergeCell ref="L2:V2"/>
    <mergeCell ref="E50:H50"/>
    <mergeCell ref="E52:H52"/>
    <mergeCell ref="E54:H54"/>
    <mergeCell ref="E81:H81"/>
    <mergeCell ref="E83:H83"/>
    <mergeCell ref="E7:H7"/>
    <mergeCell ref="E9:H9"/>
    <mergeCell ref="E11:H11"/>
    <mergeCell ref="E20:H20"/>
    <mergeCell ref="E29:H29"/>
  </mergeCells>
  <hyperlinks>
    <hyperlink ref="F97" r:id="rId1" xr:uid="{00000000-0004-0000-0300-000000000000}"/>
    <hyperlink ref="F99" r:id="rId2" xr:uid="{00000000-0004-0000-0300-000001000000}"/>
    <hyperlink ref="F101" r:id="rId3" xr:uid="{00000000-0004-0000-0300-000002000000}"/>
    <hyperlink ref="F104" r:id="rId4" xr:uid="{00000000-0004-0000-0300-000003000000}"/>
    <hyperlink ref="F108" r:id="rId5" xr:uid="{00000000-0004-0000-0300-000004000000}"/>
    <hyperlink ref="F110" r:id="rId6" xr:uid="{00000000-0004-0000-0300-000005000000}"/>
    <hyperlink ref="F112" r:id="rId7" xr:uid="{00000000-0004-0000-0300-000006000000}"/>
    <hyperlink ref="F114" r:id="rId8" xr:uid="{00000000-0004-0000-0300-000007000000}"/>
    <hyperlink ref="F116" r:id="rId9" xr:uid="{00000000-0004-0000-0300-000008000000}"/>
    <hyperlink ref="F119" r:id="rId10" xr:uid="{00000000-0004-0000-0300-000009000000}"/>
    <hyperlink ref="F121" r:id="rId11" xr:uid="{00000000-0004-0000-0300-00000A000000}"/>
    <hyperlink ref="F123" r:id="rId12" xr:uid="{00000000-0004-0000-0300-00000B000000}"/>
    <hyperlink ref="F126" r:id="rId13" xr:uid="{00000000-0004-0000-0300-00000C000000}"/>
    <hyperlink ref="F128" r:id="rId14" xr:uid="{00000000-0004-0000-0300-00000D000000}"/>
    <hyperlink ref="F130" r:id="rId15" xr:uid="{00000000-0004-0000-0300-00000E000000}"/>
    <hyperlink ref="F132" r:id="rId16" xr:uid="{00000000-0004-0000-0300-00000F000000}"/>
    <hyperlink ref="F134" r:id="rId17" xr:uid="{00000000-0004-0000-0300-000010000000}"/>
    <hyperlink ref="F140" r:id="rId18" xr:uid="{00000000-0004-0000-0300-000011000000}"/>
    <hyperlink ref="F142" r:id="rId19" xr:uid="{00000000-0004-0000-0300-000012000000}"/>
    <hyperlink ref="F145" r:id="rId20" xr:uid="{00000000-0004-0000-0300-000013000000}"/>
    <hyperlink ref="F147" r:id="rId21" xr:uid="{00000000-0004-0000-0300-000014000000}"/>
    <hyperlink ref="F149" r:id="rId22" xr:uid="{00000000-0004-0000-0300-000015000000}"/>
    <hyperlink ref="F151" r:id="rId23" xr:uid="{00000000-0004-0000-0300-000016000000}"/>
    <hyperlink ref="F154" r:id="rId24" xr:uid="{00000000-0004-0000-0300-000017000000}"/>
    <hyperlink ref="F156" r:id="rId25" xr:uid="{00000000-0004-0000-0300-000018000000}"/>
    <hyperlink ref="F158" r:id="rId26" xr:uid="{00000000-0004-0000-0300-000019000000}"/>
    <hyperlink ref="F161" r:id="rId27" xr:uid="{00000000-0004-0000-0300-00001A000000}"/>
    <hyperlink ref="F163" r:id="rId28" xr:uid="{00000000-0004-0000-0300-00001B000000}"/>
    <hyperlink ref="F165" r:id="rId29" xr:uid="{00000000-0004-0000-0300-00001C000000}"/>
    <hyperlink ref="F167" r:id="rId30" xr:uid="{00000000-0004-0000-0300-00001D000000}"/>
    <hyperlink ref="F169" r:id="rId31" xr:uid="{00000000-0004-0000-0300-00001E000000}"/>
    <hyperlink ref="F172" r:id="rId32" xr:uid="{00000000-0004-0000-0300-00001F000000}"/>
    <hyperlink ref="F174" r:id="rId33" xr:uid="{00000000-0004-0000-0300-000020000000}"/>
    <hyperlink ref="F176" r:id="rId34" xr:uid="{00000000-0004-0000-0300-000021000000}"/>
    <hyperlink ref="F178" r:id="rId35" xr:uid="{00000000-0004-0000-0300-000022000000}"/>
    <hyperlink ref="F180" r:id="rId36" xr:uid="{00000000-0004-0000-0300-000023000000}"/>
    <hyperlink ref="F182" r:id="rId37" xr:uid="{00000000-0004-0000-0300-000024000000}"/>
    <hyperlink ref="F184" r:id="rId38" xr:uid="{00000000-0004-0000-0300-000025000000}"/>
    <hyperlink ref="F186" r:id="rId39" xr:uid="{00000000-0004-0000-0300-000026000000}"/>
    <hyperlink ref="F188" r:id="rId40" xr:uid="{00000000-0004-0000-0300-000027000000}"/>
    <hyperlink ref="F190" r:id="rId41" xr:uid="{00000000-0004-0000-0300-000028000000}"/>
    <hyperlink ref="F192" r:id="rId42" xr:uid="{00000000-0004-0000-0300-000029000000}"/>
    <hyperlink ref="F194" r:id="rId43" xr:uid="{00000000-0004-0000-0300-00002A000000}"/>
    <hyperlink ref="F197" r:id="rId44" xr:uid="{00000000-0004-0000-0300-00002B000000}"/>
    <hyperlink ref="F199" r:id="rId45" xr:uid="{00000000-0004-0000-0300-00002C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46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2:BM176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87"/>
      <c r="M2" s="387"/>
      <c r="N2" s="387"/>
      <c r="O2" s="387"/>
      <c r="P2" s="387"/>
      <c r="Q2" s="387"/>
      <c r="R2" s="387"/>
      <c r="S2" s="387"/>
      <c r="T2" s="387"/>
      <c r="U2" s="387"/>
      <c r="V2" s="387"/>
      <c r="AT2" s="18" t="s">
        <v>98</v>
      </c>
    </row>
    <row r="3" spans="1:46" s="1" customFormat="1" ht="6.95" customHeight="1">
      <c r="B3" s="110"/>
      <c r="C3" s="111"/>
      <c r="D3" s="111"/>
      <c r="E3" s="111"/>
      <c r="F3" s="111"/>
      <c r="G3" s="111"/>
      <c r="H3" s="111"/>
      <c r="I3" s="111"/>
      <c r="J3" s="111"/>
      <c r="K3" s="111"/>
      <c r="L3" s="21"/>
      <c r="AT3" s="18" t="s">
        <v>84</v>
      </c>
    </row>
    <row r="4" spans="1:46" s="1" customFormat="1" ht="24.95" customHeight="1">
      <c r="B4" s="21"/>
      <c r="D4" s="112" t="s">
        <v>113</v>
      </c>
      <c r="L4" s="21"/>
      <c r="M4" s="113" t="s">
        <v>10</v>
      </c>
      <c r="AT4" s="18" t="s">
        <v>4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114" t="s">
        <v>16</v>
      </c>
      <c r="L6" s="21"/>
    </row>
    <row r="7" spans="1:46" s="1" customFormat="1" ht="16.5" customHeight="1">
      <c r="B7" s="21"/>
      <c r="E7" s="388" t="str">
        <f>'Rekapitulace stavby'!K6</f>
        <v>Bytové jednotky OŘ Brno - Orava bytové jednotky</v>
      </c>
      <c r="F7" s="389"/>
      <c r="G7" s="389"/>
      <c r="H7" s="389"/>
      <c r="L7" s="21"/>
    </row>
    <row r="8" spans="1:46" s="1" customFormat="1" ht="12" customHeight="1">
      <c r="B8" s="21"/>
      <c r="D8" s="114" t="s">
        <v>117</v>
      </c>
      <c r="L8" s="21"/>
    </row>
    <row r="9" spans="1:46" s="2" customFormat="1" ht="16.5" customHeight="1">
      <c r="A9" s="35"/>
      <c r="B9" s="40"/>
      <c r="C9" s="35"/>
      <c r="D9" s="35"/>
      <c r="E9" s="388" t="s">
        <v>118</v>
      </c>
      <c r="F9" s="390"/>
      <c r="G9" s="390"/>
      <c r="H9" s="390"/>
      <c r="I9" s="35"/>
      <c r="J9" s="35"/>
      <c r="K9" s="35"/>
      <c r="L9" s="115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2" customHeight="1">
      <c r="A10" s="35"/>
      <c r="B10" s="40"/>
      <c r="C10" s="35"/>
      <c r="D10" s="114" t="s">
        <v>119</v>
      </c>
      <c r="E10" s="35"/>
      <c r="F10" s="35"/>
      <c r="G10" s="35"/>
      <c r="H10" s="35"/>
      <c r="I10" s="35"/>
      <c r="J10" s="35"/>
      <c r="K10" s="35"/>
      <c r="L10" s="115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6.5" customHeight="1">
      <c r="A11" s="35"/>
      <c r="B11" s="40"/>
      <c r="C11" s="35"/>
      <c r="D11" s="35"/>
      <c r="E11" s="391" t="s">
        <v>1221</v>
      </c>
      <c r="F11" s="390"/>
      <c r="G11" s="390"/>
      <c r="H11" s="390"/>
      <c r="I11" s="35"/>
      <c r="J11" s="35"/>
      <c r="K11" s="35"/>
      <c r="L11" s="115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1.25">
      <c r="A12" s="35"/>
      <c r="B12" s="40"/>
      <c r="C12" s="35"/>
      <c r="D12" s="35"/>
      <c r="E12" s="35"/>
      <c r="F12" s="35"/>
      <c r="G12" s="35"/>
      <c r="H12" s="35"/>
      <c r="I12" s="35"/>
      <c r="J12" s="35"/>
      <c r="K12" s="35"/>
      <c r="L12" s="115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2" customHeight="1">
      <c r="A13" s="35"/>
      <c r="B13" s="40"/>
      <c r="C13" s="35"/>
      <c r="D13" s="114" t="s">
        <v>18</v>
      </c>
      <c r="E13" s="35"/>
      <c r="F13" s="104" t="s">
        <v>19</v>
      </c>
      <c r="G13" s="35"/>
      <c r="H13" s="35"/>
      <c r="I13" s="114" t="s">
        <v>20</v>
      </c>
      <c r="J13" s="104" t="s">
        <v>19</v>
      </c>
      <c r="K13" s="35"/>
      <c r="L13" s="115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14" t="s">
        <v>21</v>
      </c>
      <c r="E14" s="35"/>
      <c r="F14" s="104" t="s">
        <v>22</v>
      </c>
      <c r="G14" s="35"/>
      <c r="H14" s="35"/>
      <c r="I14" s="114" t="s">
        <v>23</v>
      </c>
      <c r="J14" s="116" t="str">
        <f>'Rekapitulace stavby'!AN8</f>
        <v>18. 3. 2021</v>
      </c>
      <c r="K14" s="35"/>
      <c r="L14" s="11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0.9" customHeight="1">
      <c r="A15" s="35"/>
      <c r="B15" s="40"/>
      <c r="C15" s="35"/>
      <c r="D15" s="35"/>
      <c r="E15" s="35"/>
      <c r="F15" s="35"/>
      <c r="G15" s="35"/>
      <c r="H15" s="35"/>
      <c r="I15" s="35"/>
      <c r="J15" s="35"/>
      <c r="K15" s="35"/>
      <c r="L15" s="115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12" customHeight="1">
      <c r="A16" s="35"/>
      <c r="B16" s="40"/>
      <c r="C16" s="35"/>
      <c r="D16" s="114" t="s">
        <v>25</v>
      </c>
      <c r="E16" s="35"/>
      <c r="F16" s="35"/>
      <c r="G16" s="35"/>
      <c r="H16" s="35"/>
      <c r="I16" s="114" t="s">
        <v>26</v>
      </c>
      <c r="J16" s="104" t="s">
        <v>27</v>
      </c>
      <c r="K16" s="35"/>
      <c r="L16" s="115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8" customHeight="1">
      <c r="A17" s="35"/>
      <c r="B17" s="40"/>
      <c r="C17" s="35"/>
      <c r="D17" s="35"/>
      <c r="E17" s="104" t="s">
        <v>28</v>
      </c>
      <c r="F17" s="35"/>
      <c r="G17" s="35"/>
      <c r="H17" s="35"/>
      <c r="I17" s="114" t="s">
        <v>29</v>
      </c>
      <c r="J17" s="104" t="s">
        <v>30</v>
      </c>
      <c r="K17" s="35"/>
      <c r="L17" s="115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6.95" customHeight="1">
      <c r="A18" s="35"/>
      <c r="B18" s="40"/>
      <c r="C18" s="35"/>
      <c r="D18" s="35"/>
      <c r="E18" s="35"/>
      <c r="F18" s="35"/>
      <c r="G18" s="35"/>
      <c r="H18" s="35"/>
      <c r="I18" s="35"/>
      <c r="J18" s="35"/>
      <c r="K18" s="35"/>
      <c r="L18" s="115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12" customHeight="1">
      <c r="A19" s="35"/>
      <c r="B19" s="40"/>
      <c r="C19" s="35"/>
      <c r="D19" s="114" t="s">
        <v>31</v>
      </c>
      <c r="E19" s="35"/>
      <c r="F19" s="35"/>
      <c r="G19" s="35"/>
      <c r="H19" s="35"/>
      <c r="I19" s="114" t="s">
        <v>26</v>
      </c>
      <c r="J19" s="31" t="str">
        <f>'Rekapitulace stavby'!AN13</f>
        <v>Vyplň údaj</v>
      </c>
      <c r="K19" s="35"/>
      <c r="L19" s="115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8" customHeight="1">
      <c r="A20" s="35"/>
      <c r="B20" s="40"/>
      <c r="C20" s="35"/>
      <c r="D20" s="35"/>
      <c r="E20" s="392" t="str">
        <f>'Rekapitulace stavby'!E14</f>
        <v>Vyplň údaj</v>
      </c>
      <c r="F20" s="393"/>
      <c r="G20" s="393"/>
      <c r="H20" s="393"/>
      <c r="I20" s="114" t="s">
        <v>29</v>
      </c>
      <c r="J20" s="31" t="str">
        <f>'Rekapitulace stavby'!AN14</f>
        <v>Vyplň údaj</v>
      </c>
      <c r="K20" s="35"/>
      <c r="L20" s="115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6.95" customHeight="1">
      <c r="A21" s="35"/>
      <c r="B21" s="40"/>
      <c r="C21" s="35"/>
      <c r="D21" s="35"/>
      <c r="E21" s="35"/>
      <c r="F21" s="35"/>
      <c r="G21" s="35"/>
      <c r="H21" s="35"/>
      <c r="I21" s="35"/>
      <c r="J21" s="35"/>
      <c r="K21" s="35"/>
      <c r="L21" s="115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12" customHeight="1">
      <c r="A22" s="35"/>
      <c r="B22" s="40"/>
      <c r="C22" s="35"/>
      <c r="D22" s="114" t="s">
        <v>33</v>
      </c>
      <c r="E22" s="35"/>
      <c r="F22" s="35"/>
      <c r="G22" s="35"/>
      <c r="H22" s="35"/>
      <c r="I22" s="114" t="s">
        <v>26</v>
      </c>
      <c r="J22" s="104" t="s">
        <v>34</v>
      </c>
      <c r="K22" s="35"/>
      <c r="L22" s="115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8" customHeight="1">
      <c r="A23" s="35"/>
      <c r="B23" s="40"/>
      <c r="C23" s="35"/>
      <c r="D23" s="35"/>
      <c r="E23" s="104" t="s">
        <v>35</v>
      </c>
      <c r="F23" s="35"/>
      <c r="G23" s="35"/>
      <c r="H23" s="35"/>
      <c r="I23" s="114" t="s">
        <v>29</v>
      </c>
      <c r="J23" s="104" t="s">
        <v>19</v>
      </c>
      <c r="K23" s="35"/>
      <c r="L23" s="11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6.95" customHeight="1">
      <c r="A24" s="35"/>
      <c r="B24" s="40"/>
      <c r="C24" s="35"/>
      <c r="D24" s="35"/>
      <c r="E24" s="35"/>
      <c r="F24" s="35"/>
      <c r="G24" s="35"/>
      <c r="H24" s="35"/>
      <c r="I24" s="35"/>
      <c r="J24" s="35"/>
      <c r="K24" s="35"/>
      <c r="L24" s="115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12" customHeight="1">
      <c r="A25" s="35"/>
      <c r="B25" s="40"/>
      <c r="C25" s="35"/>
      <c r="D25" s="114" t="s">
        <v>37</v>
      </c>
      <c r="E25" s="35"/>
      <c r="F25" s="35"/>
      <c r="G25" s="35"/>
      <c r="H25" s="35"/>
      <c r="I25" s="114" t="s">
        <v>26</v>
      </c>
      <c r="J25" s="104" t="s">
        <v>19</v>
      </c>
      <c r="K25" s="35"/>
      <c r="L25" s="11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8" customHeight="1">
      <c r="A26" s="35"/>
      <c r="B26" s="40"/>
      <c r="C26" s="35"/>
      <c r="D26" s="35"/>
      <c r="E26" s="104" t="s">
        <v>38</v>
      </c>
      <c r="F26" s="35"/>
      <c r="G26" s="35"/>
      <c r="H26" s="35"/>
      <c r="I26" s="114" t="s">
        <v>29</v>
      </c>
      <c r="J26" s="104" t="s">
        <v>19</v>
      </c>
      <c r="K26" s="35"/>
      <c r="L26" s="11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2" customFormat="1" ht="6.95" customHeight="1">
      <c r="A27" s="35"/>
      <c r="B27" s="40"/>
      <c r="C27" s="35"/>
      <c r="D27" s="35"/>
      <c r="E27" s="35"/>
      <c r="F27" s="35"/>
      <c r="G27" s="35"/>
      <c r="H27" s="35"/>
      <c r="I27" s="35"/>
      <c r="J27" s="35"/>
      <c r="K27" s="35"/>
      <c r="L27" s="11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pans="1:31" s="2" customFormat="1" ht="12" customHeight="1">
      <c r="A28" s="35"/>
      <c r="B28" s="40"/>
      <c r="C28" s="35"/>
      <c r="D28" s="114" t="s">
        <v>39</v>
      </c>
      <c r="E28" s="35"/>
      <c r="F28" s="35"/>
      <c r="G28" s="35"/>
      <c r="H28" s="35"/>
      <c r="I28" s="35"/>
      <c r="J28" s="35"/>
      <c r="K28" s="35"/>
      <c r="L28" s="115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8" customFormat="1" ht="16.5" customHeight="1">
      <c r="A29" s="117"/>
      <c r="B29" s="118"/>
      <c r="C29" s="117"/>
      <c r="D29" s="117"/>
      <c r="E29" s="394" t="s">
        <v>19</v>
      </c>
      <c r="F29" s="394"/>
      <c r="G29" s="394"/>
      <c r="H29" s="394"/>
      <c r="I29" s="117"/>
      <c r="J29" s="117"/>
      <c r="K29" s="117"/>
      <c r="L29" s="119"/>
      <c r="S29" s="117"/>
      <c r="T29" s="117"/>
      <c r="U29" s="117"/>
      <c r="V29" s="117"/>
      <c r="W29" s="117"/>
      <c r="X29" s="117"/>
      <c r="Y29" s="117"/>
      <c r="Z29" s="117"/>
      <c r="AA29" s="117"/>
      <c r="AB29" s="117"/>
      <c r="AC29" s="117"/>
      <c r="AD29" s="117"/>
      <c r="AE29" s="117"/>
    </row>
    <row r="30" spans="1:31" s="2" customFormat="1" ht="6.95" customHeight="1">
      <c r="A30" s="35"/>
      <c r="B30" s="40"/>
      <c r="C30" s="35"/>
      <c r="D30" s="35"/>
      <c r="E30" s="35"/>
      <c r="F30" s="35"/>
      <c r="G30" s="35"/>
      <c r="H30" s="35"/>
      <c r="I30" s="35"/>
      <c r="J30" s="35"/>
      <c r="K30" s="35"/>
      <c r="L30" s="115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20"/>
      <c r="E31" s="120"/>
      <c r="F31" s="120"/>
      <c r="G31" s="120"/>
      <c r="H31" s="120"/>
      <c r="I31" s="120"/>
      <c r="J31" s="120"/>
      <c r="K31" s="120"/>
      <c r="L31" s="115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25.35" customHeight="1">
      <c r="A32" s="35"/>
      <c r="B32" s="40"/>
      <c r="C32" s="35"/>
      <c r="D32" s="121" t="s">
        <v>41</v>
      </c>
      <c r="E32" s="35"/>
      <c r="F32" s="35"/>
      <c r="G32" s="35"/>
      <c r="H32" s="35"/>
      <c r="I32" s="35"/>
      <c r="J32" s="122">
        <f>ROUND(J91, 2)</f>
        <v>0</v>
      </c>
      <c r="K32" s="35"/>
      <c r="L32" s="115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6.95" customHeight="1">
      <c r="A33" s="35"/>
      <c r="B33" s="40"/>
      <c r="C33" s="35"/>
      <c r="D33" s="120"/>
      <c r="E33" s="120"/>
      <c r="F33" s="120"/>
      <c r="G33" s="120"/>
      <c r="H33" s="120"/>
      <c r="I33" s="120"/>
      <c r="J33" s="120"/>
      <c r="K33" s="120"/>
      <c r="L33" s="115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35"/>
      <c r="F34" s="123" t="s">
        <v>43</v>
      </c>
      <c r="G34" s="35"/>
      <c r="H34" s="35"/>
      <c r="I34" s="123" t="s">
        <v>42</v>
      </c>
      <c r="J34" s="123" t="s">
        <v>44</v>
      </c>
      <c r="K34" s="35"/>
      <c r="L34" s="11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customHeight="1">
      <c r="A35" s="35"/>
      <c r="B35" s="40"/>
      <c r="C35" s="35"/>
      <c r="D35" s="124" t="s">
        <v>45</v>
      </c>
      <c r="E35" s="114" t="s">
        <v>46</v>
      </c>
      <c r="F35" s="125">
        <f>ROUND((SUM(BE91:BE175)),  2)</f>
        <v>0</v>
      </c>
      <c r="G35" s="35"/>
      <c r="H35" s="35"/>
      <c r="I35" s="126">
        <v>0.21</v>
      </c>
      <c r="J35" s="125">
        <f>ROUND(((SUM(BE91:BE175))*I35),  2)</f>
        <v>0</v>
      </c>
      <c r="K35" s="35"/>
      <c r="L35" s="115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customHeight="1">
      <c r="A36" s="35"/>
      <c r="B36" s="40"/>
      <c r="C36" s="35"/>
      <c r="D36" s="35"/>
      <c r="E36" s="114" t="s">
        <v>47</v>
      </c>
      <c r="F36" s="125">
        <f>ROUND((SUM(BF91:BF175)),  2)</f>
        <v>0</v>
      </c>
      <c r="G36" s="35"/>
      <c r="H36" s="35"/>
      <c r="I36" s="126">
        <v>0.15</v>
      </c>
      <c r="J36" s="125">
        <f>ROUND(((SUM(BF91:BF175))*I36),  2)</f>
        <v>0</v>
      </c>
      <c r="K36" s="35"/>
      <c r="L36" s="11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14" t="s">
        <v>48</v>
      </c>
      <c r="F37" s="125">
        <f>ROUND((SUM(BG91:BG175)),  2)</f>
        <v>0</v>
      </c>
      <c r="G37" s="35"/>
      <c r="H37" s="35"/>
      <c r="I37" s="126">
        <v>0.21</v>
      </c>
      <c r="J37" s="125">
        <f>0</f>
        <v>0</v>
      </c>
      <c r="K37" s="35"/>
      <c r="L37" s="115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14.45" hidden="1" customHeight="1">
      <c r="A38" s="35"/>
      <c r="B38" s="40"/>
      <c r="C38" s="35"/>
      <c r="D38" s="35"/>
      <c r="E38" s="114" t="s">
        <v>49</v>
      </c>
      <c r="F38" s="125">
        <f>ROUND((SUM(BH91:BH175)),  2)</f>
        <v>0</v>
      </c>
      <c r="G38" s="35"/>
      <c r="H38" s="35"/>
      <c r="I38" s="126">
        <v>0.15</v>
      </c>
      <c r="J38" s="125">
        <f>0</f>
        <v>0</v>
      </c>
      <c r="K38" s="35"/>
      <c r="L38" s="115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14.45" hidden="1" customHeight="1">
      <c r="A39" s="35"/>
      <c r="B39" s="40"/>
      <c r="C39" s="35"/>
      <c r="D39" s="35"/>
      <c r="E39" s="114" t="s">
        <v>50</v>
      </c>
      <c r="F39" s="125">
        <f>ROUND((SUM(BI91:BI175)),  2)</f>
        <v>0</v>
      </c>
      <c r="G39" s="35"/>
      <c r="H39" s="35"/>
      <c r="I39" s="126">
        <v>0</v>
      </c>
      <c r="J39" s="125">
        <f>0</f>
        <v>0</v>
      </c>
      <c r="K39" s="35"/>
      <c r="L39" s="115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6.95" customHeight="1">
      <c r="A40" s="35"/>
      <c r="B40" s="40"/>
      <c r="C40" s="35"/>
      <c r="D40" s="35"/>
      <c r="E40" s="35"/>
      <c r="F40" s="35"/>
      <c r="G40" s="35"/>
      <c r="H40" s="35"/>
      <c r="I40" s="35"/>
      <c r="J40" s="35"/>
      <c r="K40" s="35"/>
      <c r="L40" s="115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2" customFormat="1" ht="25.35" customHeight="1">
      <c r="A41" s="35"/>
      <c r="B41" s="40"/>
      <c r="C41" s="127"/>
      <c r="D41" s="128" t="s">
        <v>51</v>
      </c>
      <c r="E41" s="129"/>
      <c r="F41" s="129"/>
      <c r="G41" s="130" t="s">
        <v>52</v>
      </c>
      <c r="H41" s="131" t="s">
        <v>53</v>
      </c>
      <c r="I41" s="129"/>
      <c r="J41" s="132">
        <f>SUM(J32:J39)</f>
        <v>0</v>
      </c>
      <c r="K41" s="133"/>
      <c r="L41" s="115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pans="1:31" s="2" customFormat="1" ht="14.45" customHeight="1">
      <c r="A42" s="35"/>
      <c r="B42" s="134"/>
      <c r="C42" s="135"/>
      <c r="D42" s="135"/>
      <c r="E42" s="135"/>
      <c r="F42" s="135"/>
      <c r="G42" s="135"/>
      <c r="H42" s="135"/>
      <c r="I42" s="135"/>
      <c r="J42" s="135"/>
      <c r="K42" s="135"/>
      <c r="L42" s="115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6" spans="1:31" s="2" customFormat="1" ht="6.95" customHeight="1">
      <c r="A46" s="35"/>
      <c r="B46" s="136"/>
      <c r="C46" s="137"/>
      <c r="D46" s="137"/>
      <c r="E46" s="137"/>
      <c r="F46" s="137"/>
      <c r="G46" s="137"/>
      <c r="H46" s="137"/>
      <c r="I46" s="137"/>
      <c r="J46" s="137"/>
      <c r="K46" s="137"/>
      <c r="L46" s="115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pans="1:31" s="2" customFormat="1" ht="24.95" customHeight="1">
      <c r="A47" s="35"/>
      <c r="B47" s="36"/>
      <c r="C47" s="24" t="s">
        <v>121</v>
      </c>
      <c r="D47" s="37"/>
      <c r="E47" s="37"/>
      <c r="F47" s="37"/>
      <c r="G47" s="37"/>
      <c r="H47" s="37"/>
      <c r="I47" s="37"/>
      <c r="J47" s="37"/>
      <c r="K47" s="37"/>
      <c r="L47" s="115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pans="1:31" s="2" customFormat="1" ht="6.95" customHeight="1">
      <c r="A48" s="35"/>
      <c r="B48" s="36"/>
      <c r="C48" s="37"/>
      <c r="D48" s="37"/>
      <c r="E48" s="37"/>
      <c r="F48" s="37"/>
      <c r="G48" s="37"/>
      <c r="H48" s="37"/>
      <c r="I48" s="37"/>
      <c r="J48" s="37"/>
      <c r="K48" s="37"/>
      <c r="L48" s="115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47" s="2" customFormat="1" ht="12" customHeight="1">
      <c r="A49" s="35"/>
      <c r="B49" s="36"/>
      <c r="C49" s="30" t="s">
        <v>16</v>
      </c>
      <c r="D49" s="37"/>
      <c r="E49" s="37"/>
      <c r="F49" s="37"/>
      <c r="G49" s="37"/>
      <c r="H49" s="37"/>
      <c r="I49" s="37"/>
      <c r="J49" s="37"/>
      <c r="K49" s="37"/>
      <c r="L49" s="115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1:47" s="2" customFormat="1" ht="16.5" customHeight="1">
      <c r="A50" s="35"/>
      <c r="B50" s="36"/>
      <c r="C50" s="37"/>
      <c r="D50" s="37"/>
      <c r="E50" s="395" t="str">
        <f>E7</f>
        <v>Bytové jednotky OŘ Brno - Orava bytové jednotky</v>
      </c>
      <c r="F50" s="396"/>
      <c r="G50" s="396"/>
      <c r="H50" s="396"/>
      <c r="I50" s="37"/>
      <c r="J50" s="37"/>
      <c r="K50" s="37"/>
      <c r="L50" s="115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47" s="1" customFormat="1" ht="12" customHeight="1">
      <c r="B51" s="22"/>
      <c r="C51" s="30" t="s">
        <v>117</v>
      </c>
      <c r="D51" s="23"/>
      <c r="E51" s="23"/>
      <c r="F51" s="23"/>
      <c r="G51" s="23"/>
      <c r="H51" s="23"/>
      <c r="I51" s="23"/>
      <c r="J51" s="23"/>
      <c r="K51" s="23"/>
      <c r="L51" s="21"/>
    </row>
    <row r="52" spans="1:47" s="2" customFormat="1" ht="16.5" customHeight="1">
      <c r="A52" s="35"/>
      <c r="B52" s="36"/>
      <c r="C52" s="37"/>
      <c r="D52" s="37"/>
      <c r="E52" s="395" t="s">
        <v>118</v>
      </c>
      <c r="F52" s="397"/>
      <c r="G52" s="397"/>
      <c r="H52" s="397"/>
      <c r="I52" s="37"/>
      <c r="J52" s="37"/>
      <c r="K52" s="37"/>
      <c r="L52" s="115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1:47" s="2" customFormat="1" ht="12" customHeight="1">
      <c r="A53" s="35"/>
      <c r="B53" s="36"/>
      <c r="C53" s="30" t="s">
        <v>119</v>
      </c>
      <c r="D53" s="37"/>
      <c r="E53" s="37"/>
      <c r="F53" s="37"/>
      <c r="G53" s="37"/>
      <c r="H53" s="37"/>
      <c r="I53" s="37"/>
      <c r="J53" s="37"/>
      <c r="K53" s="37"/>
      <c r="L53" s="115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pans="1:47" s="2" customFormat="1" ht="16.5" customHeight="1">
      <c r="A54" s="35"/>
      <c r="B54" s="36"/>
      <c r="C54" s="37"/>
      <c r="D54" s="37"/>
      <c r="E54" s="344" t="str">
        <f>E11</f>
        <v>SO 05 - Elektroinstalace</v>
      </c>
      <c r="F54" s="397"/>
      <c r="G54" s="397"/>
      <c r="H54" s="397"/>
      <c r="I54" s="37"/>
      <c r="J54" s="37"/>
      <c r="K54" s="37"/>
      <c r="L54" s="115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pans="1:47" s="2" customFormat="1" ht="6.95" customHeight="1">
      <c r="A55" s="35"/>
      <c r="B55" s="36"/>
      <c r="C55" s="37"/>
      <c r="D55" s="37"/>
      <c r="E55" s="37"/>
      <c r="F55" s="37"/>
      <c r="G55" s="37"/>
      <c r="H55" s="37"/>
      <c r="I55" s="37"/>
      <c r="J55" s="37"/>
      <c r="K55" s="37"/>
      <c r="L55" s="115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pans="1:47" s="2" customFormat="1" ht="12" customHeight="1">
      <c r="A56" s="35"/>
      <c r="B56" s="36"/>
      <c r="C56" s="30" t="s">
        <v>21</v>
      </c>
      <c r="D56" s="37"/>
      <c r="E56" s="37"/>
      <c r="F56" s="28" t="str">
        <f>F14</f>
        <v xml:space="preserve">Ivanovice na Hané </v>
      </c>
      <c r="G56" s="37"/>
      <c r="H56" s="37"/>
      <c r="I56" s="30" t="s">
        <v>23</v>
      </c>
      <c r="J56" s="60" t="str">
        <f>IF(J14="","",J14)</f>
        <v>18. 3. 2021</v>
      </c>
      <c r="K56" s="37"/>
      <c r="L56" s="115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pans="1:47" s="2" customFormat="1" ht="6.95" customHeight="1">
      <c r="A57" s="35"/>
      <c r="B57" s="36"/>
      <c r="C57" s="37"/>
      <c r="D57" s="37"/>
      <c r="E57" s="37"/>
      <c r="F57" s="37"/>
      <c r="G57" s="37"/>
      <c r="H57" s="37"/>
      <c r="I57" s="37"/>
      <c r="J57" s="37"/>
      <c r="K57" s="37"/>
      <c r="L57" s="115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pans="1:47" s="2" customFormat="1" ht="15.2" customHeight="1">
      <c r="A58" s="35"/>
      <c r="B58" s="36"/>
      <c r="C58" s="30" t="s">
        <v>25</v>
      </c>
      <c r="D58" s="37"/>
      <c r="E58" s="37"/>
      <c r="F58" s="28" t="str">
        <f>E17</f>
        <v>Správa železniční dopravní cesty</v>
      </c>
      <c r="G58" s="37"/>
      <c r="H58" s="37"/>
      <c r="I58" s="30" t="s">
        <v>33</v>
      </c>
      <c r="J58" s="33" t="str">
        <f>E23</f>
        <v>ENEX GROUP s.r.o.</v>
      </c>
      <c r="K58" s="37"/>
      <c r="L58" s="115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pans="1:47" s="2" customFormat="1" ht="15.2" customHeight="1">
      <c r="A59" s="35"/>
      <c r="B59" s="36"/>
      <c r="C59" s="30" t="s">
        <v>31</v>
      </c>
      <c r="D59" s="37"/>
      <c r="E59" s="37"/>
      <c r="F59" s="28" t="str">
        <f>IF(E20="","",E20)</f>
        <v>Vyplň údaj</v>
      </c>
      <c r="G59" s="37"/>
      <c r="H59" s="37"/>
      <c r="I59" s="30" t="s">
        <v>37</v>
      </c>
      <c r="J59" s="33" t="str">
        <f>E26</f>
        <v xml:space="preserve"> </v>
      </c>
      <c r="K59" s="37"/>
      <c r="L59" s="115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</row>
    <row r="60" spans="1:47" s="2" customFormat="1" ht="10.35" customHeight="1">
      <c r="A60" s="35"/>
      <c r="B60" s="36"/>
      <c r="C60" s="37"/>
      <c r="D60" s="37"/>
      <c r="E60" s="37"/>
      <c r="F60" s="37"/>
      <c r="G60" s="37"/>
      <c r="H60" s="37"/>
      <c r="I60" s="37"/>
      <c r="J60" s="37"/>
      <c r="K60" s="37"/>
      <c r="L60" s="115"/>
      <c r="S60" s="35"/>
      <c r="T60" s="35"/>
      <c r="U60" s="35"/>
      <c r="V60" s="35"/>
      <c r="W60" s="35"/>
      <c r="X60" s="35"/>
      <c r="Y60" s="35"/>
      <c r="Z60" s="35"/>
      <c r="AA60" s="35"/>
      <c r="AB60" s="35"/>
      <c r="AC60" s="35"/>
      <c r="AD60" s="35"/>
      <c r="AE60" s="35"/>
    </row>
    <row r="61" spans="1:47" s="2" customFormat="1" ht="29.25" customHeight="1">
      <c r="A61" s="35"/>
      <c r="B61" s="36"/>
      <c r="C61" s="138" t="s">
        <v>122</v>
      </c>
      <c r="D61" s="139"/>
      <c r="E61" s="139"/>
      <c r="F61" s="139"/>
      <c r="G61" s="139"/>
      <c r="H61" s="139"/>
      <c r="I61" s="139"/>
      <c r="J61" s="140" t="s">
        <v>123</v>
      </c>
      <c r="K61" s="139"/>
      <c r="L61" s="115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47" s="2" customFormat="1" ht="10.35" customHeight="1">
      <c r="A62" s="35"/>
      <c r="B62" s="36"/>
      <c r="C62" s="37"/>
      <c r="D62" s="37"/>
      <c r="E62" s="37"/>
      <c r="F62" s="37"/>
      <c r="G62" s="37"/>
      <c r="H62" s="37"/>
      <c r="I62" s="37"/>
      <c r="J62" s="37"/>
      <c r="K62" s="37"/>
      <c r="L62" s="115"/>
      <c r="S62" s="35"/>
      <c r="T62" s="35"/>
      <c r="U62" s="35"/>
      <c r="V62" s="35"/>
      <c r="W62" s="35"/>
      <c r="X62" s="35"/>
      <c r="Y62" s="35"/>
      <c r="Z62" s="35"/>
      <c r="AA62" s="35"/>
      <c r="AB62" s="35"/>
      <c r="AC62" s="35"/>
      <c r="AD62" s="35"/>
      <c r="AE62" s="35"/>
    </row>
    <row r="63" spans="1:47" s="2" customFormat="1" ht="22.9" customHeight="1">
      <c r="A63" s="35"/>
      <c r="B63" s="36"/>
      <c r="C63" s="141" t="s">
        <v>73</v>
      </c>
      <c r="D63" s="37"/>
      <c r="E63" s="37"/>
      <c r="F63" s="37"/>
      <c r="G63" s="37"/>
      <c r="H63" s="37"/>
      <c r="I63" s="37"/>
      <c r="J63" s="78">
        <f>J91</f>
        <v>0</v>
      </c>
      <c r="K63" s="37"/>
      <c r="L63" s="115"/>
      <c r="S63" s="35"/>
      <c r="T63" s="35"/>
      <c r="U63" s="35"/>
      <c r="V63" s="35"/>
      <c r="W63" s="35"/>
      <c r="X63" s="35"/>
      <c r="Y63" s="35"/>
      <c r="Z63" s="35"/>
      <c r="AA63" s="35"/>
      <c r="AB63" s="35"/>
      <c r="AC63" s="35"/>
      <c r="AD63" s="35"/>
      <c r="AE63" s="35"/>
      <c r="AU63" s="18" t="s">
        <v>124</v>
      </c>
    </row>
    <row r="64" spans="1:47" s="9" customFormat="1" ht="24.95" customHeight="1">
      <c r="B64" s="142"/>
      <c r="C64" s="143"/>
      <c r="D64" s="144" t="s">
        <v>133</v>
      </c>
      <c r="E64" s="145"/>
      <c r="F64" s="145"/>
      <c r="G64" s="145"/>
      <c r="H64" s="145"/>
      <c r="I64" s="145"/>
      <c r="J64" s="146">
        <f>J92</f>
        <v>0</v>
      </c>
      <c r="K64" s="143"/>
      <c r="L64" s="147"/>
    </row>
    <row r="65" spans="1:31" s="10" customFormat="1" ht="19.899999999999999" customHeight="1">
      <c r="B65" s="148"/>
      <c r="C65" s="98"/>
      <c r="D65" s="149" t="s">
        <v>1222</v>
      </c>
      <c r="E65" s="150"/>
      <c r="F65" s="150"/>
      <c r="G65" s="150"/>
      <c r="H65" s="150"/>
      <c r="I65" s="150"/>
      <c r="J65" s="151">
        <f>J93</f>
        <v>0</v>
      </c>
      <c r="K65" s="98"/>
      <c r="L65" s="152"/>
    </row>
    <row r="66" spans="1:31" s="10" customFormat="1" ht="19.899999999999999" customHeight="1">
      <c r="B66" s="148"/>
      <c r="C66" s="98"/>
      <c r="D66" s="149" t="s">
        <v>1223</v>
      </c>
      <c r="E66" s="150"/>
      <c r="F66" s="150"/>
      <c r="G66" s="150"/>
      <c r="H66" s="150"/>
      <c r="I66" s="150"/>
      <c r="J66" s="151">
        <f>J143</f>
        <v>0</v>
      </c>
      <c r="K66" s="98"/>
      <c r="L66" s="152"/>
    </row>
    <row r="67" spans="1:31" s="9" customFormat="1" ht="24.95" customHeight="1">
      <c r="B67" s="142"/>
      <c r="C67" s="143"/>
      <c r="D67" s="144" t="s">
        <v>1224</v>
      </c>
      <c r="E67" s="145"/>
      <c r="F67" s="145"/>
      <c r="G67" s="145"/>
      <c r="H67" s="145"/>
      <c r="I67" s="145"/>
      <c r="J67" s="146">
        <f>J158</f>
        <v>0</v>
      </c>
      <c r="K67" s="143"/>
      <c r="L67" s="147"/>
    </row>
    <row r="68" spans="1:31" s="10" customFormat="1" ht="19.899999999999999" customHeight="1">
      <c r="B68" s="148"/>
      <c r="C68" s="98"/>
      <c r="D68" s="149" t="s">
        <v>1225</v>
      </c>
      <c r="E68" s="150"/>
      <c r="F68" s="150"/>
      <c r="G68" s="150"/>
      <c r="H68" s="150"/>
      <c r="I68" s="150"/>
      <c r="J68" s="151">
        <f>J159</f>
        <v>0</v>
      </c>
      <c r="K68" s="98"/>
      <c r="L68" s="152"/>
    </row>
    <row r="69" spans="1:31" s="9" customFormat="1" ht="24.95" customHeight="1">
      <c r="B69" s="142"/>
      <c r="C69" s="143"/>
      <c r="D69" s="144" t="s">
        <v>754</v>
      </c>
      <c r="E69" s="145"/>
      <c r="F69" s="145"/>
      <c r="G69" s="145"/>
      <c r="H69" s="145"/>
      <c r="I69" s="145"/>
      <c r="J69" s="146">
        <f>J169</f>
        <v>0</v>
      </c>
      <c r="K69" s="143"/>
      <c r="L69" s="147"/>
    </row>
    <row r="70" spans="1:31" s="2" customFormat="1" ht="21.75" customHeight="1">
      <c r="A70" s="35"/>
      <c r="B70" s="36"/>
      <c r="C70" s="37"/>
      <c r="D70" s="37"/>
      <c r="E70" s="37"/>
      <c r="F70" s="37"/>
      <c r="G70" s="37"/>
      <c r="H70" s="37"/>
      <c r="I70" s="37"/>
      <c r="J70" s="37"/>
      <c r="K70" s="37"/>
      <c r="L70" s="115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</row>
    <row r="71" spans="1:31" s="2" customFormat="1" ht="6.95" customHeight="1">
      <c r="A71" s="35"/>
      <c r="B71" s="48"/>
      <c r="C71" s="49"/>
      <c r="D71" s="49"/>
      <c r="E71" s="49"/>
      <c r="F71" s="49"/>
      <c r="G71" s="49"/>
      <c r="H71" s="49"/>
      <c r="I71" s="49"/>
      <c r="J71" s="49"/>
      <c r="K71" s="49"/>
      <c r="L71" s="115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</row>
    <row r="75" spans="1:31" s="2" customFormat="1" ht="6.95" customHeight="1">
      <c r="A75" s="35"/>
      <c r="B75" s="50"/>
      <c r="C75" s="51"/>
      <c r="D75" s="51"/>
      <c r="E75" s="51"/>
      <c r="F75" s="51"/>
      <c r="G75" s="51"/>
      <c r="H75" s="51"/>
      <c r="I75" s="51"/>
      <c r="J75" s="51"/>
      <c r="K75" s="51"/>
      <c r="L75" s="115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pans="1:31" s="2" customFormat="1" ht="24.95" customHeight="1">
      <c r="A76" s="35"/>
      <c r="B76" s="36"/>
      <c r="C76" s="24" t="s">
        <v>144</v>
      </c>
      <c r="D76" s="37"/>
      <c r="E76" s="37"/>
      <c r="F76" s="37"/>
      <c r="G76" s="37"/>
      <c r="H76" s="37"/>
      <c r="I76" s="37"/>
      <c r="J76" s="37"/>
      <c r="K76" s="37"/>
      <c r="L76" s="115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6.95" customHeight="1">
      <c r="A77" s="35"/>
      <c r="B77" s="36"/>
      <c r="C77" s="37"/>
      <c r="D77" s="37"/>
      <c r="E77" s="37"/>
      <c r="F77" s="37"/>
      <c r="G77" s="37"/>
      <c r="H77" s="37"/>
      <c r="I77" s="37"/>
      <c r="J77" s="37"/>
      <c r="K77" s="37"/>
      <c r="L77" s="115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pans="1:31" s="2" customFormat="1" ht="12" customHeight="1">
      <c r="A78" s="35"/>
      <c r="B78" s="36"/>
      <c r="C78" s="30" t="s">
        <v>16</v>
      </c>
      <c r="D78" s="37"/>
      <c r="E78" s="37"/>
      <c r="F78" s="37"/>
      <c r="G78" s="37"/>
      <c r="H78" s="37"/>
      <c r="I78" s="37"/>
      <c r="J78" s="37"/>
      <c r="K78" s="37"/>
      <c r="L78" s="115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pans="1:31" s="2" customFormat="1" ht="16.5" customHeight="1">
      <c r="A79" s="35"/>
      <c r="B79" s="36"/>
      <c r="C79" s="37"/>
      <c r="D79" s="37"/>
      <c r="E79" s="395" t="str">
        <f>E7</f>
        <v>Bytové jednotky OŘ Brno - Orava bytové jednotky</v>
      </c>
      <c r="F79" s="396"/>
      <c r="G79" s="396"/>
      <c r="H79" s="396"/>
      <c r="I79" s="37"/>
      <c r="J79" s="37"/>
      <c r="K79" s="37"/>
      <c r="L79" s="115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pans="1:31" s="1" customFormat="1" ht="12" customHeight="1">
      <c r="B80" s="22"/>
      <c r="C80" s="30" t="s">
        <v>117</v>
      </c>
      <c r="D80" s="23"/>
      <c r="E80" s="23"/>
      <c r="F80" s="23"/>
      <c r="G80" s="23"/>
      <c r="H80" s="23"/>
      <c r="I80" s="23"/>
      <c r="J80" s="23"/>
      <c r="K80" s="23"/>
      <c r="L80" s="21"/>
    </row>
    <row r="81" spans="1:65" s="2" customFormat="1" ht="16.5" customHeight="1">
      <c r="A81" s="35"/>
      <c r="B81" s="36"/>
      <c r="C81" s="37"/>
      <c r="D81" s="37"/>
      <c r="E81" s="395" t="s">
        <v>118</v>
      </c>
      <c r="F81" s="397"/>
      <c r="G81" s="397"/>
      <c r="H81" s="397"/>
      <c r="I81" s="37"/>
      <c r="J81" s="37"/>
      <c r="K81" s="37"/>
      <c r="L81" s="115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65" s="2" customFormat="1" ht="12" customHeight="1">
      <c r="A82" s="35"/>
      <c r="B82" s="36"/>
      <c r="C82" s="30" t="s">
        <v>119</v>
      </c>
      <c r="D82" s="37"/>
      <c r="E82" s="37"/>
      <c r="F82" s="37"/>
      <c r="G82" s="37"/>
      <c r="H82" s="37"/>
      <c r="I82" s="37"/>
      <c r="J82" s="37"/>
      <c r="K82" s="37"/>
      <c r="L82" s="115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65" s="2" customFormat="1" ht="16.5" customHeight="1">
      <c r="A83" s="35"/>
      <c r="B83" s="36"/>
      <c r="C83" s="37"/>
      <c r="D83" s="37"/>
      <c r="E83" s="344" t="str">
        <f>E11</f>
        <v>SO 05 - Elektroinstalace</v>
      </c>
      <c r="F83" s="397"/>
      <c r="G83" s="397"/>
      <c r="H83" s="397"/>
      <c r="I83" s="37"/>
      <c r="J83" s="37"/>
      <c r="K83" s="37"/>
      <c r="L83" s="115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65" s="2" customFormat="1" ht="6.95" customHeight="1">
      <c r="A84" s="35"/>
      <c r="B84" s="36"/>
      <c r="C84" s="37"/>
      <c r="D84" s="37"/>
      <c r="E84" s="37"/>
      <c r="F84" s="37"/>
      <c r="G84" s="37"/>
      <c r="H84" s="37"/>
      <c r="I84" s="37"/>
      <c r="J84" s="37"/>
      <c r="K84" s="37"/>
      <c r="L84" s="115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65" s="2" customFormat="1" ht="12" customHeight="1">
      <c r="A85" s="35"/>
      <c r="B85" s="36"/>
      <c r="C85" s="30" t="s">
        <v>21</v>
      </c>
      <c r="D85" s="37"/>
      <c r="E85" s="37"/>
      <c r="F85" s="28" t="str">
        <f>F14</f>
        <v xml:space="preserve">Ivanovice na Hané </v>
      </c>
      <c r="G85" s="37"/>
      <c r="H85" s="37"/>
      <c r="I85" s="30" t="s">
        <v>23</v>
      </c>
      <c r="J85" s="60" t="str">
        <f>IF(J14="","",J14)</f>
        <v>18. 3. 2021</v>
      </c>
      <c r="K85" s="37"/>
      <c r="L85" s="115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65" s="2" customFormat="1" ht="6.95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115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65" s="2" customFormat="1" ht="15.2" customHeight="1">
      <c r="A87" s="35"/>
      <c r="B87" s="36"/>
      <c r="C87" s="30" t="s">
        <v>25</v>
      </c>
      <c r="D87" s="37"/>
      <c r="E87" s="37"/>
      <c r="F87" s="28" t="str">
        <f>E17</f>
        <v>Správa železniční dopravní cesty</v>
      </c>
      <c r="G87" s="37"/>
      <c r="H87" s="37"/>
      <c r="I87" s="30" t="s">
        <v>33</v>
      </c>
      <c r="J87" s="33" t="str">
        <f>E23</f>
        <v>ENEX GROUP s.r.o.</v>
      </c>
      <c r="K87" s="37"/>
      <c r="L87" s="115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65" s="2" customFormat="1" ht="15.2" customHeight="1">
      <c r="A88" s="35"/>
      <c r="B88" s="36"/>
      <c r="C88" s="30" t="s">
        <v>31</v>
      </c>
      <c r="D88" s="37"/>
      <c r="E88" s="37"/>
      <c r="F88" s="28" t="str">
        <f>IF(E20="","",E20)</f>
        <v>Vyplň údaj</v>
      </c>
      <c r="G88" s="37"/>
      <c r="H88" s="37"/>
      <c r="I88" s="30" t="s">
        <v>37</v>
      </c>
      <c r="J88" s="33" t="str">
        <f>E26</f>
        <v xml:space="preserve"> </v>
      </c>
      <c r="K88" s="37"/>
      <c r="L88" s="115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65" s="2" customFormat="1" ht="10.35" customHeight="1">
      <c r="A89" s="35"/>
      <c r="B89" s="36"/>
      <c r="C89" s="37"/>
      <c r="D89" s="37"/>
      <c r="E89" s="37"/>
      <c r="F89" s="37"/>
      <c r="G89" s="37"/>
      <c r="H89" s="37"/>
      <c r="I89" s="37"/>
      <c r="J89" s="37"/>
      <c r="K89" s="37"/>
      <c r="L89" s="115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65" s="11" customFormat="1" ht="29.25" customHeight="1">
      <c r="A90" s="153"/>
      <c r="B90" s="154"/>
      <c r="C90" s="155" t="s">
        <v>145</v>
      </c>
      <c r="D90" s="156" t="s">
        <v>60</v>
      </c>
      <c r="E90" s="156" t="s">
        <v>56</v>
      </c>
      <c r="F90" s="156" t="s">
        <v>57</v>
      </c>
      <c r="G90" s="156" t="s">
        <v>146</v>
      </c>
      <c r="H90" s="156" t="s">
        <v>147</v>
      </c>
      <c r="I90" s="156" t="s">
        <v>148</v>
      </c>
      <c r="J90" s="156" t="s">
        <v>123</v>
      </c>
      <c r="K90" s="157" t="s">
        <v>149</v>
      </c>
      <c r="L90" s="158"/>
      <c r="M90" s="69" t="s">
        <v>19</v>
      </c>
      <c r="N90" s="70" t="s">
        <v>45</v>
      </c>
      <c r="O90" s="70" t="s">
        <v>150</v>
      </c>
      <c r="P90" s="70" t="s">
        <v>151</v>
      </c>
      <c r="Q90" s="70" t="s">
        <v>152</v>
      </c>
      <c r="R90" s="70" t="s">
        <v>153</v>
      </c>
      <c r="S90" s="70" t="s">
        <v>154</v>
      </c>
      <c r="T90" s="71" t="s">
        <v>155</v>
      </c>
      <c r="U90" s="153"/>
      <c r="V90" s="153"/>
      <c r="W90" s="153"/>
      <c r="X90" s="153"/>
      <c r="Y90" s="153"/>
      <c r="Z90" s="153"/>
      <c r="AA90" s="153"/>
      <c r="AB90" s="153"/>
      <c r="AC90" s="153"/>
      <c r="AD90" s="153"/>
      <c r="AE90" s="153"/>
    </row>
    <row r="91" spans="1:65" s="2" customFormat="1" ht="22.9" customHeight="1">
      <c r="A91" s="35"/>
      <c r="B91" s="36"/>
      <c r="C91" s="76" t="s">
        <v>156</v>
      </c>
      <c r="D91" s="37"/>
      <c r="E91" s="37"/>
      <c r="F91" s="37"/>
      <c r="G91" s="37"/>
      <c r="H91" s="37"/>
      <c r="I91" s="37"/>
      <c r="J91" s="159">
        <f>BK91</f>
        <v>0</v>
      </c>
      <c r="K91" s="37"/>
      <c r="L91" s="40"/>
      <c r="M91" s="72"/>
      <c r="N91" s="160"/>
      <c r="O91" s="73"/>
      <c r="P91" s="161">
        <f>P92+P158+P169</f>
        <v>0</v>
      </c>
      <c r="Q91" s="73"/>
      <c r="R91" s="161">
        <f>R92+R158+R169</f>
        <v>0.10108</v>
      </c>
      <c r="S91" s="73"/>
      <c r="T91" s="162">
        <f>T92+T158+T169</f>
        <v>0</v>
      </c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T91" s="18" t="s">
        <v>74</v>
      </c>
      <c r="AU91" s="18" t="s">
        <v>124</v>
      </c>
      <c r="BK91" s="163">
        <f>BK92+BK158+BK169</f>
        <v>0</v>
      </c>
    </row>
    <row r="92" spans="1:65" s="12" customFormat="1" ht="25.9" customHeight="1">
      <c r="B92" s="164"/>
      <c r="C92" s="165"/>
      <c r="D92" s="166" t="s">
        <v>74</v>
      </c>
      <c r="E92" s="167" t="s">
        <v>384</v>
      </c>
      <c r="F92" s="167" t="s">
        <v>385</v>
      </c>
      <c r="G92" s="165"/>
      <c r="H92" s="165"/>
      <c r="I92" s="168"/>
      <c r="J92" s="169">
        <f>BK92</f>
        <v>0</v>
      </c>
      <c r="K92" s="165"/>
      <c r="L92" s="170"/>
      <c r="M92" s="171"/>
      <c r="N92" s="172"/>
      <c r="O92" s="172"/>
      <c r="P92" s="173">
        <f>P93+P143</f>
        <v>0</v>
      </c>
      <c r="Q92" s="172"/>
      <c r="R92" s="173">
        <f>R93+R143</f>
        <v>9.9500000000000005E-2</v>
      </c>
      <c r="S92" s="172"/>
      <c r="T92" s="174">
        <f>T93+T143</f>
        <v>0</v>
      </c>
      <c r="AR92" s="175" t="s">
        <v>84</v>
      </c>
      <c r="AT92" s="176" t="s">
        <v>74</v>
      </c>
      <c r="AU92" s="176" t="s">
        <v>75</v>
      </c>
      <c r="AY92" s="175" t="s">
        <v>159</v>
      </c>
      <c r="BK92" s="177">
        <f>BK93+BK143</f>
        <v>0</v>
      </c>
    </row>
    <row r="93" spans="1:65" s="12" customFormat="1" ht="22.9" customHeight="1">
      <c r="B93" s="164"/>
      <c r="C93" s="165"/>
      <c r="D93" s="166" t="s">
        <v>74</v>
      </c>
      <c r="E93" s="178" t="s">
        <v>1226</v>
      </c>
      <c r="F93" s="178" t="s">
        <v>1227</v>
      </c>
      <c r="G93" s="165"/>
      <c r="H93" s="165"/>
      <c r="I93" s="168"/>
      <c r="J93" s="179">
        <f>BK93</f>
        <v>0</v>
      </c>
      <c r="K93" s="165"/>
      <c r="L93" s="170"/>
      <c r="M93" s="171"/>
      <c r="N93" s="172"/>
      <c r="O93" s="172"/>
      <c r="P93" s="173">
        <f>SUM(P94:P142)</f>
        <v>0</v>
      </c>
      <c r="Q93" s="172"/>
      <c r="R93" s="173">
        <f>SUM(R94:R142)</f>
        <v>9.7900000000000001E-2</v>
      </c>
      <c r="S93" s="172"/>
      <c r="T93" s="174">
        <f>SUM(T94:T142)</f>
        <v>0</v>
      </c>
      <c r="AR93" s="175" t="s">
        <v>84</v>
      </c>
      <c r="AT93" s="176" t="s">
        <v>74</v>
      </c>
      <c r="AU93" s="176" t="s">
        <v>82</v>
      </c>
      <c r="AY93" s="175" t="s">
        <v>159</v>
      </c>
      <c r="BK93" s="177">
        <f>SUM(BK94:BK142)</f>
        <v>0</v>
      </c>
    </row>
    <row r="94" spans="1:65" s="2" customFormat="1" ht="16.5" customHeight="1">
      <c r="A94" s="35"/>
      <c r="B94" s="36"/>
      <c r="C94" s="180" t="s">
        <v>82</v>
      </c>
      <c r="D94" s="180" t="s">
        <v>161</v>
      </c>
      <c r="E94" s="181" t="s">
        <v>1228</v>
      </c>
      <c r="F94" s="182" t="s">
        <v>1229</v>
      </c>
      <c r="G94" s="183" t="s">
        <v>255</v>
      </c>
      <c r="H94" s="184">
        <v>1</v>
      </c>
      <c r="I94" s="185"/>
      <c r="J94" s="186">
        <f>ROUND(I94*H94,2)</f>
        <v>0</v>
      </c>
      <c r="K94" s="182" t="s">
        <v>530</v>
      </c>
      <c r="L94" s="40"/>
      <c r="M94" s="187" t="s">
        <v>19</v>
      </c>
      <c r="N94" s="188" t="s">
        <v>46</v>
      </c>
      <c r="O94" s="65"/>
      <c r="P94" s="189">
        <f>O94*H94</f>
        <v>0</v>
      </c>
      <c r="Q94" s="189">
        <v>0</v>
      </c>
      <c r="R94" s="189">
        <f>Q94*H94</f>
        <v>0</v>
      </c>
      <c r="S94" s="189">
        <v>0</v>
      </c>
      <c r="T94" s="190">
        <f>S94*H94</f>
        <v>0</v>
      </c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  <c r="AR94" s="191" t="s">
        <v>275</v>
      </c>
      <c r="AT94" s="191" t="s">
        <v>161</v>
      </c>
      <c r="AU94" s="191" t="s">
        <v>84</v>
      </c>
      <c r="AY94" s="18" t="s">
        <v>159</v>
      </c>
      <c r="BE94" s="192">
        <f>IF(N94="základní",J94,0)</f>
        <v>0</v>
      </c>
      <c r="BF94" s="192">
        <f>IF(N94="snížená",J94,0)</f>
        <v>0</v>
      </c>
      <c r="BG94" s="192">
        <f>IF(N94="zákl. přenesená",J94,0)</f>
        <v>0</v>
      </c>
      <c r="BH94" s="192">
        <f>IF(N94="sníž. přenesená",J94,0)</f>
        <v>0</v>
      </c>
      <c r="BI94" s="192">
        <f>IF(N94="nulová",J94,0)</f>
        <v>0</v>
      </c>
      <c r="BJ94" s="18" t="s">
        <v>82</v>
      </c>
      <c r="BK94" s="192">
        <f>ROUND(I94*H94,2)</f>
        <v>0</v>
      </c>
      <c r="BL94" s="18" t="s">
        <v>275</v>
      </c>
      <c r="BM94" s="191" t="s">
        <v>1230</v>
      </c>
    </row>
    <row r="95" spans="1:65" s="2" customFormat="1" ht="16.5" customHeight="1">
      <c r="A95" s="35"/>
      <c r="B95" s="36"/>
      <c r="C95" s="180" t="s">
        <v>84</v>
      </c>
      <c r="D95" s="180" t="s">
        <v>161</v>
      </c>
      <c r="E95" s="181" t="s">
        <v>1231</v>
      </c>
      <c r="F95" s="182" t="s">
        <v>1232</v>
      </c>
      <c r="G95" s="183" t="s">
        <v>255</v>
      </c>
      <c r="H95" s="184">
        <v>1</v>
      </c>
      <c r="I95" s="185"/>
      <c r="J95" s="186">
        <f>ROUND(I95*H95,2)</f>
        <v>0</v>
      </c>
      <c r="K95" s="182" t="s">
        <v>530</v>
      </c>
      <c r="L95" s="40"/>
      <c r="M95" s="187" t="s">
        <v>19</v>
      </c>
      <c r="N95" s="188" t="s">
        <v>46</v>
      </c>
      <c r="O95" s="65"/>
      <c r="P95" s="189">
        <f>O95*H95</f>
        <v>0</v>
      </c>
      <c r="Q95" s="189">
        <v>0</v>
      </c>
      <c r="R95" s="189">
        <f>Q95*H95</f>
        <v>0</v>
      </c>
      <c r="S95" s="189">
        <v>0</v>
      </c>
      <c r="T95" s="190">
        <f>S95*H95</f>
        <v>0</v>
      </c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R95" s="191" t="s">
        <v>275</v>
      </c>
      <c r="AT95" s="191" t="s">
        <v>161</v>
      </c>
      <c r="AU95" s="191" t="s">
        <v>84</v>
      </c>
      <c r="AY95" s="18" t="s">
        <v>159</v>
      </c>
      <c r="BE95" s="192">
        <f>IF(N95="základní",J95,0)</f>
        <v>0</v>
      </c>
      <c r="BF95" s="192">
        <f>IF(N95="snížená",J95,0)</f>
        <v>0</v>
      </c>
      <c r="BG95" s="192">
        <f>IF(N95="zákl. přenesená",J95,0)</f>
        <v>0</v>
      </c>
      <c r="BH95" s="192">
        <f>IF(N95="sníž. přenesená",J95,0)</f>
        <v>0</v>
      </c>
      <c r="BI95" s="192">
        <f>IF(N95="nulová",J95,0)</f>
        <v>0</v>
      </c>
      <c r="BJ95" s="18" t="s">
        <v>82</v>
      </c>
      <c r="BK95" s="192">
        <f>ROUND(I95*H95,2)</f>
        <v>0</v>
      </c>
      <c r="BL95" s="18" t="s">
        <v>275</v>
      </c>
      <c r="BM95" s="191" t="s">
        <v>1233</v>
      </c>
    </row>
    <row r="96" spans="1:65" s="2" customFormat="1" ht="16.5" customHeight="1">
      <c r="A96" s="35"/>
      <c r="B96" s="36"/>
      <c r="C96" s="180" t="s">
        <v>109</v>
      </c>
      <c r="D96" s="180" t="s">
        <v>161</v>
      </c>
      <c r="E96" s="181" t="s">
        <v>1234</v>
      </c>
      <c r="F96" s="182" t="s">
        <v>1235</v>
      </c>
      <c r="G96" s="183" t="s">
        <v>255</v>
      </c>
      <c r="H96" s="184">
        <v>1</v>
      </c>
      <c r="I96" s="185"/>
      <c r="J96" s="186">
        <f>ROUND(I96*H96,2)</f>
        <v>0</v>
      </c>
      <c r="K96" s="182" t="s">
        <v>530</v>
      </c>
      <c r="L96" s="40"/>
      <c r="M96" s="187" t="s">
        <v>19</v>
      </c>
      <c r="N96" s="188" t="s">
        <v>46</v>
      </c>
      <c r="O96" s="65"/>
      <c r="P96" s="189">
        <f>O96*H96</f>
        <v>0</v>
      </c>
      <c r="Q96" s="189">
        <v>0</v>
      </c>
      <c r="R96" s="189">
        <f>Q96*H96</f>
        <v>0</v>
      </c>
      <c r="S96" s="189">
        <v>0</v>
      </c>
      <c r="T96" s="190">
        <f>S96*H96</f>
        <v>0</v>
      </c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R96" s="191" t="s">
        <v>275</v>
      </c>
      <c r="AT96" s="191" t="s">
        <v>161</v>
      </c>
      <c r="AU96" s="191" t="s">
        <v>84</v>
      </c>
      <c r="AY96" s="18" t="s">
        <v>159</v>
      </c>
      <c r="BE96" s="192">
        <f>IF(N96="základní",J96,0)</f>
        <v>0</v>
      </c>
      <c r="BF96" s="192">
        <f>IF(N96="snížená",J96,0)</f>
        <v>0</v>
      </c>
      <c r="BG96" s="192">
        <f>IF(N96="zákl. přenesená",J96,0)</f>
        <v>0</v>
      </c>
      <c r="BH96" s="192">
        <f>IF(N96="sníž. přenesená",J96,0)</f>
        <v>0</v>
      </c>
      <c r="BI96" s="192">
        <f>IF(N96="nulová",J96,0)</f>
        <v>0</v>
      </c>
      <c r="BJ96" s="18" t="s">
        <v>82</v>
      </c>
      <c r="BK96" s="192">
        <f>ROUND(I96*H96,2)</f>
        <v>0</v>
      </c>
      <c r="BL96" s="18" t="s">
        <v>275</v>
      </c>
      <c r="BM96" s="191" t="s">
        <v>1236</v>
      </c>
    </row>
    <row r="97" spans="1:65" s="2" customFormat="1" ht="24.2" customHeight="1">
      <c r="A97" s="35"/>
      <c r="B97" s="36"/>
      <c r="C97" s="180" t="s">
        <v>166</v>
      </c>
      <c r="D97" s="180" t="s">
        <v>161</v>
      </c>
      <c r="E97" s="181" t="s">
        <v>1237</v>
      </c>
      <c r="F97" s="182" t="s">
        <v>1238</v>
      </c>
      <c r="G97" s="183" t="s">
        <v>198</v>
      </c>
      <c r="H97" s="184">
        <v>75</v>
      </c>
      <c r="I97" s="185"/>
      <c r="J97" s="186">
        <f>ROUND(I97*H97,2)</f>
        <v>0</v>
      </c>
      <c r="K97" s="182" t="s">
        <v>165</v>
      </c>
      <c r="L97" s="40"/>
      <c r="M97" s="187" t="s">
        <v>19</v>
      </c>
      <c r="N97" s="188" t="s">
        <v>46</v>
      </c>
      <c r="O97" s="65"/>
      <c r="P97" s="189">
        <f>O97*H97</f>
        <v>0</v>
      </c>
      <c r="Q97" s="189">
        <v>0</v>
      </c>
      <c r="R97" s="189">
        <f>Q97*H97</f>
        <v>0</v>
      </c>
      <c r="S97" s="189">
        <v>0</v>
      </c>
      <c r="T97" s="190">
        <f>S97*H97</f>
        <v>0</v>
      </c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  <c r="AR97" s="191" t="s">
        <v>275</v>
      </c>
      <c r="AT97" s="191" t="s">
        <v>161</v>
      </c>
      <c r="AU97" s="191" t="s">
        <v>84</v>
      </c>
      <c r="AY97" s="18" t="s">
        <v>159</v>
      </c>
      <c r="BE97" s="192">
        <f>IF(N97="základní",J97,0)</f>
        <v>0</v>
      </c>
      <c r="BF97" s="192">
        <f>IF(N97="snížená",J97,0)</f>
        <v>0</v>
      </c>
      <c r="BG97" s="192">
        <f>IF(N97="zákl. přenesená",J97,0)</f>
        <v>0</v>
      </c>
      <c r="BH97" s="192">
        <f>IF(N97="sníž. přenesená",J97,0)</f>
        <v>0</v>
      </c>
      <c r="BI97" s="192">
        <f>IF(N97="nulová",J97,0)</f>
        <v>0</v>
      </c>
      <c r="BJ97" s="18" t="s">
        <v>82</v>
      </c>
      <c r="BK97" s="192">
        <f>ROUND(I97*H97,2)</f>
        <v>0</v>
      </c>
      <c r="BL97" s="18" t="s">
        <v>275</v>
      </c>
      <c r="BM97" s="191" t="s">
        <v>1239</v>
      </c>
    </row>
    <row r="98" spans="1:65" s="2" customFormat="1" ht="11.25">
      <c r="A98" s="35"/>
      <c r="B98" s="36"/>
      <c r="C98" s="37"/>
      <c r="D98" s="193" t="s">
        <v>168</v>
      </c>
      <c r="E98" s="37"/>
      <c r="F98" s="194" t="s">
        <v>1240</v>
      </c>
      <c r="G98" s="37"/>
      <c r="H98" s="37"/>
      <c r="I98" s="195"/>
      <c r="J98" s="37"/>
      <c r="K98" s="37"/>
      <c r="L98" s="40"/>
      <c r="M98" s="196"/>
      <c r="N98" s="197"/>
      <c r="O98" s="65"/>
      <c r="P98" s="65"/>
      <c r="Q98" s="65"/>
      <c r="R98" s="65"/>
      <c r="S98" s="65"/>
      <c r="T98" s="66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T98" s="18" t="s">
        <v>168</v>
      </c>
      <c r="AU98" s="18" t="s">
        <v>84</v>
      </c>
    </row>
    <row r="99" spans="1:65" s="2" customFormat="1" ht="16.5" customHeight="1">
      <c r="A99" s="35"/>
      <c r="B99" s="36"/>
      <c r="C99" s="231" t="s">
        <v>188</v>
      </c>
      <c r="D99" s="231" t="s">
        <v>259</v>
      </c>
      <c r="E99" s="232" t="s">
        <v>1241</v>
      </c>
      <c r="F99" s="233" t="s">
        <v>1242</v>
      </c>
      <c r="G99" s="234" t="s">
        <v>198</v>
      </c>
      <c r="H99" s="235">
        <v>75</v>
      </c>
      <c r="I99" s="236"/>
      <c r="J99" s="237">
        <f>ROUND(I99*H99,2)</f>
        <v>0</v>
      </c>
      <c r="K99" s="233" t="s">
        <v>165</v>
      </c>
      <c r="L99" s="238"/>
      <c r="M99" s="239" t="s">
        <v>19</v>
      </c>
      <c r="N99" s="240" t="s">
        <v>46</v>
      </c>
      <c r="O99" s="65"/>
      <c r="P99" s="189">
        <f>O99*H99</f>
        <v>0</v>
      </c>
      <c r="Q99" s="189">
        <v>1E-4</v>
      </c>
      <c r="R99" s="189">
        <f>Q99*H99</f>
        <v>7.5000000000000006E-3</v>
      </c>
      <c r="S99" s="189">
        <v>0</v>
      </c>
      <c r="T99" s="190">
        <f>S99*H99</f>
        <v>0</v>
      </c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  <c r="AR99" s="191" t="s">
        <v>388</v>
      </c>
      <c r="AT99" s="191" t="s">
        <v>259</v>
      </c>
      <c r="AU99" s="191" t="s">
        <v>84</v>
      </c>
      <c r="AY99" s="18" t="s">
        <v>159</v>
      </c>
      <c r="BE99" s="192">
        <f>IF(N99="základní",J99,0)</f>
        <v>0</v>
      </c>
      <c r="BF99" s="192">
        <f>IF(N99="snížená",J99,0)</f>
        <v>0</v>
      </c>
      <c r="BG99" s="192">
        <f>IF(N99="zákl. přenesená",J99,0)</f>
        <v>0</v>
      </c>
      <c r="BH99" s="192">
        <f>IF(N99="sníž. přenesená",J99,0)</f>
        <v>0</v>
      </c>
      <c r="BI99" s="192">
        <f>IF(N99="nulová",J99,0)</f>
        <v>0</v>
      </c>
      <c r="BJ99" s="18" t="s">
        <v>82</v>
      </c>
      <c r="BK99" s="192">
        <f>ROUND(I99*H99,2)</f>
        <v>0</v>
      </c>
      <c r="BL99" s="18" t="s">
        <v>275</v>
      </c>
      <c r="BM99" s="191" t="s">
        <v>1243</v>
      </c>
    </row>
    <row r="100" spans="1:65" s="2" customFormat="1" ht="16.5" customHeight="1">
      <c r="A100" s="35"/>
      <c r="B100" s="36"/>
      <c r="C100" s="180" t="s">
        <v>116</v>
      </c>
      <c r="D100" s="180" t="s">
        <v>161</v>
      </c>
      <c r="E100" s="181" t="s">
        <v>1244</v>
      </c>
      <c r="F100" s="182" t="s">
        <v>1245</v>
      </c>
      <c r="G100" s="183" t="s">
        <v>198</v>
      </c>
      <c r="H100" s="184">
        <v>50</v>
      </c>
      <c r="I100" s="185"/>
      <c r="J100" s="186">
        <f>ROUND(I100*H100,2)</f>
        <v>0</v>
      </c>
      <c r="K100" s="182" t="s">
        <v>530</v>
      </c>
      <c r="L100" s="40"/>
      <c r="M100" s="187" t="s">
        <v>19</v>
      </c>
      <c r="N100" s="188" t="s">
        <v>46</v>
      </c>
      <c r="O100" s="65"/>
      <c r="P100" s="189">
        <f>O100*H100</f>
        <v>0</v>
      </c>
      <c r="Q100" s="189">
        <v>0</v>
      </c>
      <c r="R100" s="189">
        <f>Q100*H100</f>
        <v>0</v>
      </c>
      <c r="S100" s="189">
        <v>0</v>
      </c>
      <c r="T100" s="190">
        <f>S100*H100</f>
        <v>0</v>
      </c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R100" s="191" t="s">
        <v>275</v>
      </c>
      <c r="AT100" s="191" t="s">
        <v>161</v>
      </c>
      <c r="AU100" s="191" t="s">
        <v>84</v>
      </c>
      <c r="AY100" s="18" t="s">
        <v>159</v>
      </c>
      <c r="BE100" s="192">
        <f>IF(N100="základní",J100,0)</f>
        <v>0</v>
      </c>
      <c r="BF100" s="192">
        <f>IF(N100="snížená",J100,0)</f>
        <v>0</v>
      </c>
      <c r="BG100" s="192">
        <f>IF(N100="zákl. přenesená",J100,0)</f>
        <v>0</v>
      </c>
      <c r="BH100" s="192">
        <f>IF(N100="sníž. přenesená",J100,0)</f>
        <v>0</v>
      </c>
      <c r="BI100" s="192">
        <f>IF(N100="nulová",J100,0)</f>
        <v>0</v>
      </c>
      <c r="BJ100" s="18" t="s">
        <v>82</v>
      </c>
      <c r="BK100" s="192">
        <f>ROUND(I100*H100,2)</f>
        <v>0</v>
      </c>
      <c r="BL100" s="18" t="s">
        <v>275</v>
      </c>
      <c r="BM100" s="191" t="s">
        <v>1246</v>
      </c>
    </row>
    <row r="101" spans="1:65" s="2" customFormat="1" ht="16.5" customHeight="1">
      <c r="A101" s="35"/>
      <c r="B101" s="36"/>
      <c r="C101" s="180" t="s">
        <v>202</v>
      </c>
      <c r="D101" s="180" t="s">
        <v>161</v>
      </c>
      <c r="E101" s="181" t="s">
        <v>1247</v>
      </c>
      <c r="F101" s="182" t="s">
        <v>1248</v>
      </c>
      <c r="G101" s="183" t="s">
        <v>198</v>
      </c>
      <c r="H101" s="184">
        <v>25</v>
      </c>
      <c r="I101" s="185"/>
      <c r="J101" s="186">
        <f>ROUND(I101*H101,2)</f>
        <v>0</v>
      </c>
      <c r="K101" s="182" t="s">
        <v>530</v>
      </c>
      <c r="L101" s="40"/>
      <c r="M101" s="187" t="s">
        <v>19</v>
      </c>
      <c r="N101" s="188" t="s">
        <v>46</v>
      </c>
      <c r="O101" s="65"/>
      <c r="P101" s="189">
        <f>O101*H101</f>
        <v>0</v>
      </c>
      <c r="Q101" s="189">
        <v>0</v>
      </c>
      <c r="R101" s="189">
        <f>Q101*H101</f>
        <v>0</v>
      </c>
      <c r="S101" s="189">
        <v>0</v>
      </c>
      <c r="T101" s="190">
        <f>S101*H101</f>
        <v>0</v>
      </c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  <c r="AR101" s="191" t="s">
        <v>275</v>
      </c>
      <c r="AT101" s="191" t="s">
        <v>161</v>
      </c>
      <c r="AU101" s="191" t="s">
        <v>84</v>
      </c>
      <c r="AY101" s="18" t="s">
        <v>159</v>
      </c>
      <c r="BE101" s="192">
        <f>IF(N101="základní",J101,0)</f>
        <v>0</v>
      </c>
      <c r="BF101" s="192">
        <f>IF(N101="snížená",J101,0)</f>
        <v>0</v>
      </c>
      <c r="BG101" s="192">
        <f>IF(N101="zákl. přenesená",J101,0)</f>
        <v>0</v>
      </c>
      <c r="BH101" s="192">
        <f>IF(N101="sníž. přenesená",J101,0)</f>
        <v>0</v>
      </c>
      <c r="BI101" s="192">
        <f>IF(N101="nulová",J101,0)</f>
        <v>0</v>
      </c>
      <c r="BJ101" s="18" t="s">
        <v>82</v>
      </c>
      <c r="BK101" s="192">
        <f>ROUND(I101*H101,2)</f>
        <v>0</v>
      </c>
      <c r="BL101" s="18" t="s">
        <v>275</v>
      </c>
      <c r="BM101" s="191" t="s">
        <v>1249</v>
      </c>
    </row>
    <row r="102" spans="1:65" s="2" customFormat="1" ht="24.2" customHeight="1">
      <c r="A102" s="35"/>
      <c r="B102" s="36"/>
      <c r="C102" s="180" t="s">
        <v>211</v>
      </c>
      <c r="D102" s="180" t="s">
        <v>161</v>
      </c>
      <c r="E102" s="181" t="s">
        <v>1250</v>
      </c>
      <c r="F102" s="182" t="s">
        <v>1251</v>
      </c>
      <c r="G102" s="183" t="s">
        <v>255</v>
      </c>
      <c r="H102" s="184">
        <v>43</v>
      </c>
      <c r="I102" s="185"/>
      <c r="J102" s="186">
        <f>ROUND(I102*H102,2)</f>
        <v>0</v>
      </c>
      <c r="K102" s="182" t="s">
        <v>165</v>
      </c>
      <c r="L102" s="40"/>
      <c r="M102" s="187" t="s">
        <v>19</v>
      </c>
      <c r="N102" s="188" t="s">
        <v>46</v>
      </c>
      <c r="O102" s="65"/>
      <c r="P102" s="189">
        <f>O102*H102</f>
        <v>0</v>
      </c>
      <c r="Q102" s="189">
        <v>0</v>
      </c>
      <c r="R102" s="189">
        <f>Q102*H102</f>
        <v>0</v>
      </c>
      <c r="S102" s="189">
        <v>0</v>
      </c>
      <c r="T102" s="190">
        <f>S102*H102</f>
        <v>0</v>
      </c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  <c r="AR102" s="191" t="s">
        <v>275</v>
      </c>
      <c r="AT102" s="191" t="s">
        <v>161</v>
      </c>
      <c r="AU102" s="191" t="s">
        <v>84</v>
      </c>
      <c r="AY102" s="18" t="s">
        <v>159</v>
      </c>
      <c r="BE102" s="192">
        <f>IF(N102="základní",J102,0)</f>
        <v>0</v>
      </c>
      <c r="BF102" s="192">
        <f>IF(N102="snížená",J102,0)</f>
        <v>0</v>
      </c>
      <c r="BG102" s="192">
        <f>IF(N102="zákl. přenesená",J102,0)</f>
        <v>0</v>
      </c>
      <c r="BH102" s="192">
        <f>IF(N102="sníž. přenesená",J102,0)</f>
        <v>0</v>
      </c>
      <c r="BI102" s="192">
        <f>IF(N102="nulová",J102,0)</f>
        <v>0</v>
      </c>
      <c r="BJ102" s="18" t="s">
        <v>82</v>
      </c>
      <c r="BK102" s="192">
        <f>ROUND(I102*H102,2)</f>
        <v>0</v>
      </c>
      <c r="BL102" s="18" t="s">
        <v>275</v>
      </c>
      <c r="BM102" s="191" t="s">
        <v>1252</v>
      </c>
    </row>
    <row r="103" spans="1:65" s="2" customFormat="1" ht="11.25">
      <c r="A103" s="35"/>
      <c r="B103" s="36"/>
      <c r="C103" s="37"/>
      <c r="D103" s="193" t="s">
        <v>168</v>
      </c>
      <c r="E103" s="37"/>
      <c r="F103" s="194" t="s">
        <v>1253</v>
      </c>
      <c r="G103" s="37"/>
      <c r="H103" s="37"/>
      <c r="I103" s="195"/>
      <c r="J103" s="37"/>
      <c r="K103" s="37"/>
      <c r="L103" s="40"/>
      <c r="M103" s="196"/>
      <c r="N103" s="197"/>
      <c r="O103" s="65"/>
      <c r="P103" s="65"/>
      <c r="Q103" s="65"/>
      <c r="R103" s="65"/>
      <c r="S103" s="65"/>
      <c r="T103" s="66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  <c r="AT103" s="18" t="s">
        <v>168</v>
      </c>
      <c r="AU103" s="18" t="s">
        <v>84</v>
      </c>
    </row>
    <row r="104" spans="1:65" s="2" customFormat="1" ht="16.5" customHeight="1">
      <c r="A104" s="35"/>
      <c r="B104" s="36"/>
      <c r="C104" s="231" t="s">
        <v>217</v>
      </c>
      <c r="D104" s="231" t="s">
        <v>259</v>
      </c>
      <c r="E104" s="232" t="s">
        <v>1254</v>
      </c>
      <c r="F104" s="233" t="s">
        <v>1255</v>
      </c>
      <c r="G104" s="234" t="s">
        <v>255</v>
      </c>
      <c r="H104" s="235">
        <v>10</v>
      </c>
      <c r="I104" s="236"/>
      <c r="J104" s="237">
        <f>ROUND(I104*H104,2)</f>
        <v>0</v>
      </c>
      <c r="K104" s="233" t="s">
        <v>530</v>
      </c>
      <c r="L104" s="238"/>
      <c r="M104" s="239" t="s">
        <v>19</v>
      </c>
      <c r="N104" s="240" t="s">
        <v>46</v>
      </c>
      <c r="O104" s="65"/>
      <c r="P104" s="189">
        <f>O104*H104</f>
        <v>0</v>
      </c>
      <c r="Q104" s="189">
        <v>0</v>
      </c>
      <c r="R104" s="189">
        <f>Q104*H104</f>
        <v>0</v>
      </c>
      <c r="S104" s="189">
        <v>0</v>
      </c>
      <c r="T104" s="190">
        <f>S104*H104</f>
        <v>0</v>
      </c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  <c r="AR104" s="191" t="s">
        <v>388</v>
      </c>
      <c r="AT104" s="191" t="s">
        <v>259</v>
      </c>
      <c r="AU104" s="191" t="s">
        <v>84</v>
      </c>
      <c r="AY104" s="18" t="s">
        <v>159</v>
      </c>
      <c r="BE104" s="192">
        <f>IF(N104="základní",J104,0)</f>
        <v>0</v>
      </c>
      <c r="BF104" s="192">
        <f>IF(N104="snížená",J104,0)</f>
        <v>0</v>
      </c>
      <c r="BG104" s="192">
        <f>IF(N104="zákl. přenesená",J104,0)</f>
        <v>0</v>
      </c>
      <c r="BH104" s="192">
        <f>IF(N104="sníž. přenesená",J104,0)</f>
        <v>0</v>
      </c>
      <c r="BI104" s="192">
        <f>IF(N104="nulová",J104,0)</f>
        <v>0</v>
      </c>
      <c r="BJ104" s="18" t="s">
        <v>82</v>
      </c>
      <c r="BK104" s="192">
        <f>ROUND(I104*H104,2)</f>
        <v>0</v>
      </c>
      <c r="BL104" s="18" t="s">
        <v>275</v>
      </c>
      <c r="BM104" s="191" t="s">
        <v>1256</v>
      </c>
    </row>
    <row r="105" spans="1:65" s="2" customFormat="1" ht="16.5" customHeight="1">
      <c r="A105" s="35"/>
      <c r="B105" s="36"/>
      <c r="C105" s="231" t="s">
        <v>225</v>
      </c>
      <c r="D105" s="231" t="s">
        <v>259</v>
      </c>
      <c r="E105" s="232" t="s">
        <v>1257</v>
      </c>
      <c r="F105" s="233" t="s">
        <v>1258</v>
      </c>
      <c r="G105" s="234" t="s">
        <v>255</v>
      </c>
      <c r="H105" s="235">
        <v>33</v>
      </c>
      <c r="I105" s="236"/>
      <c r="J105" s="237">
        <f>ROUND(I105*H105,2)</f>
        <v>0</v>
      </c>
      <c r="K105" s="233" t="s">
        <v>165</v>
      </c>
      <c r="L105" s="238"/>
      <c r="M105" s="239" t="s">
        <v>19</v>
      </c>
      <c r="N105" s="240" t="s">
        <v>46</v>
      </c>
      <c r="O105" s="65"/>
      <c r="P105" s="189">
        <f>O105*H105</f>
        <v>0</v>
      </c>
      <c r="Q105" s="189">
        <v>0</v>
      </c>
      <c r="R105" s="189">
        <f>Q105*H105</f>
        <v>0</v>
      </c>
      <c r="S105" s="189">
        <v>0</v>
      </c>
      <c r="T105" s="190">
        <f>S105*H105</f>
        <v>0</v>
      </c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  <c r="AR105" s="191" t="s">
        <v>388</v>
      </c>
      <c r="AT105" s="191" t="s">
        <v>259</v>
      </c>
      <c r="AU105" s="191" t="s">
        <v>84</v>
      </c>
      <c r="AY105" s="18" t="s">
        <v>159</v>
      </c>
      <c r="BE105" s="192">
        <f>IF(N105="základní",J105,0)</f>
        <v>0</v>
      </c>
      <c r="BF105" s="192">
        <f>IF(N105="snížená",J105,0)</f>
        <v>0</v>
      </c>
      <c r="BG105" s="192">
        <f>IF(N105="zákl. přenesená",J105,0)</f>
        <v>0</v>
      </c>
      <c r="BH105" s="192">
        <f>IF(N105="sníž. přenesená",J105,0)</f>
        <v>0</v>
      </c>
      <c r="BI105" s="192">
        <f>IF(N105="nulová",J105,0)</f>
        <v>0</v>
      </c>
      <c r="BJ105" s="18" t="s">
        <v>82</v>
      </c>
      <c r="BK105" s="192">
        <f>ROUND(I105*H105,2)</f>
        <v>0</v>
      </c>
      <c r="BL105" s="18" t="s">
        <v>275</v>
      </c>
      <c r="BM105" s="191" t="s">
        <v>1259</v>
      </c>
    </row>
    <row r="106" spans="1:65" s="2" customFormat="1" ht="24.2" customHeight="1">
      <c r="A106" s="35"/>
      <c r="B106" s="36"/>
      <c r="C106" s="180" t="s">
        <v>252</v>
      </c>
      <c r="D106" s="180" t="s">
        <v>161</v>
      </c>
      <c r="E106" s="181" t="s">
        <v>1260</v>
      </c>
      <c r="F106" s="182" t="s">
        <v>1261</v>
      </c>
      <c r="G106" s="183" t="s">
        <v>198</v>
      </c>
      <c r="H106" s="184">
        <v>430</v>
      </c>
      <c r="I106" s="185"/>
      <c r="J106" s="186">
        <f>ROUND(I106*H106,2)</f>
        <v>0</v>
      </c>
      <c r="K106" s="182" t="s">
        <v>165</v>
      </c>
      <c r="L106" s="40"/>
      <c r="M106" s="187" t="s">
        <v>19</v>
      </c>
      <c r="N106" s="188" t="s">
        <v>46</v>
      </c>
      <c r="O106" s="65"/>
      <c r="P106" s="189">
        <f>O106*H106</f>
        <v>0</v>
      </c>
      <c r="Q106" s="189">
        <v>0</v>
      </c>
      <c r="R106" s="189">
        <f>Q106*H106</f>
        <v>0</v>
      </c>
      <c r="S106" s="189">
        <v>0</v>
      </c>
      <c r="T106" s="190">
        <f>S106*H106</f>
        <v>0</v>
      </c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  <c r="AR106" s="191" t="s">
        <v>275</v>
      </c>
      <c r="AT106" s="191" t="s">
        <v>161</v>
      </c>
      <c r="AU106" s="191" t="s">
        <v>84</v>
      </c>
      <c r="AY106" s="18" t="s">
        <v>159</v>
      </c>
      <c r="BE106" s="192">
        <f>IF(N106="základní",J106,0)</f>
        <v>0</v>
      </c>
      <c r="BF106" s="192">
        <f>IF(N106="snížená",J106,0)</f>
        <v>0</v>
      </c>
      <c r="BG106" s="192">
        <f>IF(N106="zákl. přenesená",J106,0)</f>
        <v>0</v>
      </c>
      <c r="BH106" s="192">
        <f>IF(N106="sníž. přenesená",J106,0)</f>
        <v>0</v>
      </c>
      <c r="BI106" s="192">
        <f>IF(N106="nulová",J106,0)</f>
        <v>0</v>
      </c>
      <c r="BJ106" s="18" t="s">
        <v>82</v>
      </c>
      <c r="BK106" s="192">
        <f>ROUND(I106*H106,2)</f>
        <v>0</v>
      </c>
      <c r="BL106" s="18" t="s">
        <v>275</v>
      </c>
      <c r="BM106" s="191" t="s">
        <v>1262</v>
      </c>
    </row>
    <row r="107" spans="1:65" s="2" customFormat="1" ht="11.25">
      <c r="A107" s="35"/>
      <c r="B107" s="36"/>
      <c r="C107" s="37"/>
      <c r="D107" s="193" t="s">
        <v>168</v>
      </c>
      <c r="E107" s="37"/>
      <c r="F107" s="194" t="s">
        <v>1263</v>
      </c>
      <c r="G107" s="37"/>
      <c r="H107" s="37"/>
      <c r="I107" s="195"/>
      <c r="J107" s="37"/>
      <c r="K107" s="37"/>
      <c r="L107" s="40"/>
      <c r="M107" s="196"/>
      <c r="N107" s="197"/>
      <c r="O107" s="65"/>
      <c r="P107" s="65"/>
      <c r="Q107" s="65"/>
      <c r="R107" s="65"/>
      <c r="S107" s="65"/>
      <c r="T107" s="66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  <c r="AT107" s="18" t="s">
        <v>168</v>
      </c>
      <c r="AU107" s="18" t="s">
        <v>84</v>
      </c>
    </row>
    <row r="108" spans="1:65" s="2" customFormat="1" ht="16.5" customHeight="1">
      <c r="A108" s="35"/>
      <c r="B108" s="36"/>
      <c r="C108" s="231" t="s">
        <v>258</v>
      </c>
      <c r="D108" s="231" t="s">
        <v>259</v>
      </c>
      <c r="E108" s="232" t="s">
        <v>1264</v>
      </c>
      <c r="F108" s="233" t="s">
        <v>1265</v>
      </c>
      <c r="G108" s="234" t="s">
        <v>198</v>
      </c>
      <c r="H108" s="235">
        <v>230</v>
      </c>
      <c r="I108" s="236"/>
      <c r="J108" s="237">
        <f>ROUND(I108*H108,2)</f>
        <v>0</v>
      </c>
      <c r="K108" s="233" t="s">
        <v>165</v>
      </c>
      <c r="L108" s="238"/>
      <c r="M108" s="239" t="s">
        <v>19</v>
      </c>
      <c r="N108" s="240" t="s">
        <v>46</v>
      </c>
      <c r="O108" s="65"/>
      <c r="P108" s="189">
        <f>O108*H108</f>
        <v>0</v>
      </c>
      <c r="Q108" s="189">
        <v>1.7000000000000001E-4</v>
      </c>
      <c r="R108" s="189">
        <f>Q108*H108</f>
        <v>3.9100000000000003E-2</v>
      </c>
      <c r="S108" s="189">
        <v>0</v>
      </c>
      <c r="T108" s="190">
        <f>S108*H108</f>
        <v>0</v>
      </c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  <c r="AR108" s="191" t="s">
        <v>388</v>
      </c>
      <c r="AT108" s="191" t="s">
        <v>259</v>
      </c>
      <c r="AU108" s="191" t="s">
        <v>84</v>
      </c>
      <c r="AY108" s="18" t="s">
        <v>159</v>
      </c>
      <c r="BE108" s="192">
        <f>IF(N108="základní",J108,0)</f>
        <v>0</v>
      </c>
      <c r="BF108" s="192">
        <f>IF(N108="snížená",J108,0)</f>
        <v>0</v>
      </c>
      <c r="BG108" s="192">
        <f>IF(N108="zákl. přenesená",J108,0)</f>
        <v>0</v>
      </c>
      <c r="BH108" s="192">
        <f>IF(N108="sníž. přenesená",J108,0)</f>
        <v>0</v>
      </c>
      <c r="BI108" s="192">
        <f>IF(N108="nulová",J108,0)</f>
        <v>0</v>
      </c>
      <c r="BJ108" s="18" t="s">
        <v>82</v>
      </c>
      <c r="BK108" s="192">
        <f>ROUND(I108*H108,2)</f>
        <v>0</v>
      </c>
      <c r="BL108" s="18" t="s">
        <v>275</v>
      </c>
      <c r="BM108" s="191" t="s">
        <v>1266</v>
      </c>
    </row>
    <row r="109" spans="1:65" s="2" customFormat="1" ht="16.5" customHeight="1">
      <c r="A109" s="35"/>
      <c r="B109" s="36"/>
      <c r="C109" s="231" t="s">
        <v>263</v>
      </c>
      <c r="D109" s="231" t="s">
        <v>259</v>
      </c>
      <c r="E109" s="232" t="s">
        <v>1267</v>
      </c>
      <c r="F109" s="233" t="s">
        <v>1268</v>
      </c>
      <c r="G109" s="234" t="s">
        <v>198</v>
      </c>
      <c r="H109" s="235">
        <v>200</v>
      </c>
      <c r="I109" s="236"/>
      <c r="J109" s="237">
        <f>ROUND(I109*H109,2)</f>
        <v>0</v>
      </c>
      <c r="K109" s="233" t="s">
        <v>165</v>
      </c>
      <c r="L109" s="238"/>
      <c r="M109" s="239" t="s">
        <v>19</v>
      </c>
      <c r="N109" s="240" t="s">
        <v>46</v>
      </c>
      <c r="O109" s="65"/>
      <c r="P109" s="189">
        <f>O109*H109</f>
        <v>0</v>
      </c>
      <c r="Q109" s="189">
        <v>1.2E-4</v>
      </c>
      <c r="R109" s="189">
        <f>Q109*H109</f>
        <v>2.4E-2</v>
      </c>
      <c r="S109" s="189">
        <v>0</v>
      </c>
      <c r="T109" s="190">
        <f>S109*H109</f>
        <v>0</v>
      </c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  <c r="AR109" s="191" t="s">
        <v>388</v>
      </c>
      <c r="AT109" s="191" t="s">
        <v>259</v>
      </c>
      <c r="AU109" s="191" t="s">
        <v>84</v>
      </c>
      <c r="AY109" s="18" t="s">
        <v>159</v>
      </c>
      <c r="BE109" s="192">
        <f>IF(N109="základní",J109,0)</f>
        <v>0</v>
      </c>
      <c r="BF109" s="192">
        <f>IF(N109="snížená",J109,0)</f>
        <v>0</v>
      </c>
      <c r="BG109" s="192">
        <f>IF(N109="zákl. přenesená",J109,0)</f>
        <v>0</v>
      </c>
      <c r="BH109" s="192">
        <f>IF(N109="sníž. přenesená",J109,0)</f>
        <v>0</v>
      </c>
      <c r="BI109" s="192">
        <f>IF(N109="nulová",J109,0)</f>
        <v>0</v>
      </c>
      <c r="BJ109" s="18" t="s">
        <v>82</v>
      </c>
      <c r="BK109" s="192">
        <f>ROUND(I109*H109,2)</f>
        <v>0</v>
      </c>
      <c r="BL109" s="18" t="s">
        <v>275</v>
      </c>
      <c r="BM109" s="191" t="s">
        <v>1269</v>
      </c>
    </row>
    <row r="110" spans="1:65" s="2" customFormat="1" ht="24.2" customHeight="1">
      <c r="A110" s="35"/>
      <c r="B110" s="36"/>
      <c r="C110" s="180" t="s">
        <v>267</v>
      </c>
      <c r="D110" s="180" t="s">
        <v>161</v>
      </c>
      <c r="E110" s="181" t="s">
        <v>1270</v>
      </c>
      <c r="F110" s="182" t="s">
        <v>1271</v>
      </c>
      <c r="G110" s="183" t="s">
        <v>198</v>
      </c>
      <c r="H110" s="184">
        <v>35</v>
      </c>
      <c r="I110" s="185"/>
      <c r="J110" s="186">
        <f>ROUND(I110*H110,2)</f>
        <v>0</v>
      </c>
      <c r="K110" s="182" t="s">
        <v>165</v>
      </c>
      <c r="L110" s="40"/>
      <c r="M110" s="187" t="s">
        <v>19</v>
      </c>
      <c r="N110" s="188" t="s">
        <v>46</v>
      </c>
      <c r="O110" s="65"/>
      <c r="P110" s="189">
        <f>O110*H110</f>
        <v>0</v>
      </c>
      <c r="Q110" s="189">
        <v>0</v>
      </c>
      <c r="R110" s="189">
        <f>Q110*H110</f>
        <v>0</v>
      </c>
      <c r="S110" s="189">
        <v>0</v>
      </c>
      <c r="T110" s="190">
        <f>S110*H110</f>
        <v>0</v>
      </c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  <c r="AR110" s="191" t="s">
        <v>275</v>
      </c>
      <c r="AT110" s="191" t="s">
        <v>161</v>
      </c>
      <c r="AU110" s="191" t="s">
        <v>84</v>
      </c>
      <c r="AY110" s="18" t="s">
        <v>159</v>
      </c>
      <c r="BE110" s="192">
        <f>IF(N110="základní",J110,0)</f>
        <v>0</v>
      </c>
      <c r="BF110" s="192">
        <f>IF(N110="snížená",J110,0)</f>
        <v>0</v>
      </c>
      <c r="BG110" s="192">
        <f>IF(N110="zákl. přenesená",J110,0)</f>
        <v>0</v>
      </c>
      <c r="BH110" s="192">
        <f>IF(N110="sníž. přenesená",J110,0)</f>
        <v>0</v>
      </c>
      <c r="BI110" s="192">
        <f>IF(N110="nulová",J110,0)</f>
        <v>0</v>
      </c>
      <c r="BJ110" s="18" t="s">
        <v>82</v>
      </c>
      <c r="BK110" s="192">
        <f>ROUND(I110*H110,2)</f>
        <v>0</v>
      </c>
      <c r="BL110" s="18" t="s">
        <v>275</v>
      </c>
      <c r="BM110" s="191" t="s">
        <v>1272</v>
      </c>
    </row>
    <row r="111" spans="1:65" s="2" customFormat="1" ht="11.25">
      <c r="A111" s="35"/>
      <c r="B111" s="36"/>
      <c r="C111" s="37"/>
      <c r="D111" s="193" t="s">
        <v>168</v>
      </c>
      <c r="E111" s="37"/>
      <c r="F111" s="194" t="s">
        <v>1273</v>
      </c>
      <c r="G111" s="37"/>
      <c r="H111" s="37"/>
      <c r="I111" s="195"/>
      <c r="J111" s="37"/>
      <c r="K111" s="37"/>
      <c r="L111" s="40"/>
      <c r="M111" s="196"/>
      <c r="N111" s="197"/>
      <c r="O111" s="65"/>
      <c r="P111" s="65"/>
      <c r="Q111" s="65"/>
      <c r="R111" s="65"/>
      <c r="S111" s="65"/>
      <c r="T111" s="66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  <c r="AT111" s="18" t="s">
        <v>168</v>
      </c>
      <c r="AU111" s="18" t="s">
        <v>84</v>
      </c>
    </row>
    <row r="112" spans="1:65" s="2" customFormat="1" ht="16.5" customHeight="1">
      <c r="A112" s="35"/>
      <c r="B112" s="36"/>
      <c r="C112" s="231" t="s">
        <v>8</v>
      </c>
      <c r="D112" s="231" t="s">
        <v>259</v>
      </c>
      <c r="E112" s="232" t="s">
        <v>1274</v>
      </c>
      <c r="F112" s="233" t="s">
        <v>1275</v>
      </c>
      <c r="G112" s="234" t="s">
        <v>198</v>
      </c>
      <c r="H112" s="235">
        <v>35</v>
      </c>
      <c r="I112" s="236"/>
      <c r="J112" s="237">
        <f>ROUND(I112*H112,2)</f>
        <v>0</v>
      </c>
      <c r="K112" s="233" t="s">
        <v>165</v>
      </c>
      <c r="L112" s="238"/>
      <c r="M112" s="239" t="s">
        <v>19</v>
      </c>
      <c r="N112" s="240" t="s">
        <v>46</v>
      </c>
      <c r="O112" s="65"/>
      <c r="P112" s="189">
        <f>O112*H112</f>
        <v>0</v>
      </c>
      <c r="Q112" s="189">
        <v>1.3999999999999999E-4</v>
      </c>
      <c r="R112" s="189">
        <f>Q112*H112</f>
        <v>4.8999999999999998E-3</v>
      </c>
      <c r="S112" s="189">
        <v>0</v>
      </c>
      <c r="T112" s="190">
        <f>S112*H112</f>
        <v>0</v>
      </c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  <c r="AR112" s="191" t="s">
        <v>388</v>
      </c>
      <c r="AT112" s="191" t="s">
        <v>259</v>
      </c>
      <c r="AU112" s="191" t="s">
        <v>84</v>
      </c>
      <c r="AY112" s="18" t="s">
        <v>159</v>
      </c>
      <c r="BE112" s="192">
        <f>IF(N112="základní",J112,0)</f>
        <v>0</v>
      </c>
      <c r="BF112" s="192">
        <f>IF(N112="snížená",J112,0)</f>
        <v>0</v>
      </c>
      <c r="BG112" s="192">
        <f>IF(N112="zákl. přenesená",J112,0)</f>
        <v>0</v>
      </c>
      <c r="BH112" s="192">
        <f>IF(N112="sníž. přenesená",J112,0)</f>
        <v>0</v>
      </c>
      <c r="BI112" s="192">
        <f>IF(N112="nulová",J112,0)</f>
        <v>0</v>
      </c>
      <c r="BJ112" s="18" t="s">
        <v>82</v>
      </c>
      <c r="BK112" s="192">
        <f>ROUND(I112*H112,2)</f>
        <v>0</v>
      </c>
      <c r="BL112" s="18" t="s">
        <v>275</v>
      </c>
      <c r="BM112" s="191" t="s">
        <v>1276</v>
      </c>
    </row>
    <row r="113" spans="1:65" s="2" customFormat="1" ht="24.2" customHeight="1">
      <c r="A113" s="35"/>
      <c r="B113" s="36"/>
      <c r="C113" s="180" t="s">
        <v>275</v>
      </c>
      <c r="D113" s="180" t="s">
        <v>161</v>
      </c>
      <c r="E113" s="181" t="s">
        <v>1277</v>
      </c>
      <c r="F113" s="182" t="s">
        <v>1278</v>
      </c>
      <c r="G113" s="183" t="s">
        <v>198</v>
      </c>
      <c r="H113" s="184">
        <v>35</v>
      </c>
      <c r="I113" s="185"/>
      <c r="J113" s="186">
        <f>ROUND(I113*H113,2)</f>
        <v>0</v>
      </c>
      <c r="K113" s="182" t="s">
        <v>165</v>
      </c>
      <c r="L113" s="40"/>
      <c r="M113" s="187" t="s">
        <v>19</v>
      </c>
      <c r="N113" s="188" t="s">
        <v>46</v>
      </c>
      <c r="O113" s="65"/>
      <c r="P113" s="189">
        <f>O113*H113</f>
        <v>0</v>
      </c>
      <c r="Q113" s="189">
        <v>0</v>
      </c>
      <c r="R113" s="189">
        <f>Q113*H113</f>
        <v>0</v>
      </c>
      <c r="S113" s="189">
        <v>0</v>
      </c>
      <c r="T113" s="190">
        <f>S113*H113</f>
        <v>0</v>
      </c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  <c r="AR113" s="191" t="s">
        <v>275</v>
      </c>
      <c r="AT113" s="191" t="s">
        <v>161</v>
      </c>
      <c r="AU113" s="191" t="s">
        <v>84</v>
      </c>
      <c r="AY113" s="18" t="s">
        <v>159</v>
      </c>
      <c r="BE113" s="192">
        <f>IF(N113="základní",J113,0)</f>
        <v>0</v>
      </c>
      <c r="BF113" s="192">
        <f>IF(N113="snížená",J113,0)</f>
        <v>0</v>
      </c>
      <c r="BG113" s="192">
        <f>IF(N113="zákl. přenesená",J113,0)</f>
        <v>0</v>
      </c>
      <c r="BH113" s="192">
        <f>IF(N113="sníž. přenesená",J113,0)</f>
        <v>0</v>
      </c>
      <c r="BI113" s="192">
        <f>IF(N113="nulová",J113,0)</f>
        <v>0</v>
      </c>
      <c r="BJ113" s="18" t="s">
        <v>82</v>
      </c>
      <c r="BK113" s="192">
        <f>ROUND(I113*H113,2)</f>
        <v>0</v>
      </c>
      <c r="BL113" s="18" t="s">
        <v>275</v>
      </c>
      <c r="BM113" s="191" t="s">
        <v>1279</v>
      </c>
    </row>
    <row r="114" spans="1:65" s="2" customFormat="1" ht="11.25">
      <c r="A114" s="35"/>
      <c r="B114" s="36"/>
      <c r="C114" s="37"/>
      <c r="D114" s="193" t="s">
        <v>168</v>
      </c>
      <c r="E114" s="37"/>
      <c r="F114" s="194" t="s">
        <v>1280</v>
      </c>
      <c r="G114" s="37"/>
      <c r="H114" s="37"/>
      <c r="I114" s="195"/>
      <c r="J114" s="37"/>
      <c r="K114" s="37"/>
      <c r="L114" s="40"/>
      <c r="M114" s="196"/>
      <c r="N114" s="197"/>
      <c r="O114" s="65"/>
      <c r="P114" s="65"/>
      <c r="Q114" s="65"/>
      <c r="R114" s="65"/>
      <c r="S114" s="65"/>
      <c r="T114" s="66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  <c r="AT114" s="18" t="s">
        <v>168</v>
      </c>
      <c r="AU114" s="18" t="s">
        <v>84</v>
      </c>
    </row>
    <row r="115" spans="1:65" s="2" customFormat="1" ht="16.5" customHeight="1">
      <c r="A115" s="35"/>
      <c r="B115" s="36"/>
      <c r="C115" s="231" t="s">
        <v>280</v>
      </c>
      <c r="D115" s="231" t="s">
        <v>259</v>
      </c>
      <c r="E115" s="232" t="s">
        <v>1281</v>
      </c>
      <c r="F115" s="233" t="s">
        <v>1282</v>
      </c>
      <c r="G115" s="234" t="s">
        <v>198</v>
      </c>
      <c r="H115" s="235">
        <v>35</v>
      </c>
      <c r="I115" s="236"/>
      <c r="J115" s="237">
        <f>ROUND(I115*H115,2)</f>
        <v>0</v>
      </c>
      <c r="K115" s="233" t="s">
        <v>165</v>
      </c>
      <c r="L115" s="238"/>
      <c r="M115" s="239" t="s">
        <v>19</v>
      </c>
      <c r="N115" s="240" t="s">
        <v>46</v>
      </c>
      <c r="O115" s="65"/>
      <c r="P115" s="189">
        <f>O115*H115</f>
        <v>0</v>
      </c>
      <c r="Q115" s="189">
        <v>6.4000000000000005E-4</v>
      </c>
      <c r="R115" s="189">
        <f>Q115*H115</f>
        <v>2.2400000000000003E-2</v>
      </c>
      <c r="S115" s="189">
        <v>0</v>
      </c>
      <c r="T115" s="190">
        <f>S115*H115</f>
        <v>0</v>
      </c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  <c r="AR115" s="191" t="s">
        <v>388</v>
      </c>
      <c r="AT115" s="191" t="s">
        <v>259</v>
      </c>
      <c r="AU115" s="191" t="s">
        <v>84</v>
      </c>
      <c r="AY115" s="18" t="s">
        <v>159</v>
      </c>
      <c r="BE115" s="192">
        <f>IF(N115="základní",J115,0)</f>
        <v>0</v>
      </c>
      <c r="BF115" s="192">
        <f>IF(N115="snížená",J115,0)</f>
        <v>0</v>
      </c>
      <c r="BG115" s="192">
        <f>IF(N115="zákl. přenesená",J115,0)</f>
        <v>0</v>
      </c>
      <c r="BH115" s="192">
        <f>IF(N115="sníž. přenesená",J115,0)</f>
        <v>0</v>
      </c>
      <c r="BI115" s="192">
        <f>IF(N115="nulová",J115,0)</f>
        <v>0</v>
      </c>
      <c r="BJ115" s="18" t="s">
        <v>82</v>
      </c>
      <c r="BK115" s="192">
        <f>ROUND(I115*H115,2)</f>
        <v>0</v>
      </c>
      <c r="BL115" s="18" t="s">
        <v>275</v>
      </c>
      <c r="BM115" s="191" t="s">
        <v>1283</v>
      </c>
    </row>
    <row r="116" spans="1:65" s="2" customFormat="1" ht="24.2" customHeight="1">
      <c r="A116" s="35"/>
      <c r="B116" s="36"/>
      <c r="C116" s="180" t="s">
        <v>286</v>
      </c>
      <c r="D116" s="180" t="s">
        <v>161</v>
      </c>
      <c r="E116" s="181" t="s">
        <v>1284</v>
      </c>
      <c r="F116" s="182" t="s">
        <v>1285</v>
      </c>
      <c r="G116" s="183" t="s">
        <v>255</v>
      </c>
      <c r="H116" s="184">
        <v>3</v>
      </c>
      <c r="I116" s="185"/>
      <c r="J116" s="186">
        <f>ROUND(I116*H116,2)</f>
        <v>0</v>
      </c>
      <c r="K116" s="182" t="s">
        <v>165</v>
      </c>
      <c r="L116" s="40"/>
      <c r="M116" s="187" t="s">
        <v>19</v>
      </c>
      <c r="N116" s="188" t="s">
        <v>46</v>
      </c>
      <c r="O116" s="65"/>
      <c r="P116" s="189">
        <f>O116*H116</f>
        <v>0</v>
      </c>
      <c r="Q116" s="189">
        <v>0</v>
      </c>
      <c r="R116" s="189">
        <f>Q116*H116</f>
        <v>0</v>
      </c>
      <c r="S116" s="189">
        <v>0</v>
      </c>
      <c r="T116" s="190">
        <f>S116*H116</f>
        <v>0</v>
      </c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  <c r="AR116" s="191" t="s">
        <v>275</v>
      </c>
      <c r="AT116" s="191" t="s">
        <v>161</v>
      </c>
      <c r="AU116" s="191" t="s">
        <v>84</v>
      </c>
      <c r="AY116" s="18" t="s">
        <v>159</v>
      </c>
      <c r="BE116" s="192">
        <f>IF(N116="základní",J116,0)</f>
        <v>0</v>
      </c>
      <c r="BF116" s="192">
        <f>IF(N116="snížená",J116,0)</f>
        <v>0</v>
      </c>
      <c r="BG116" s="192">
        <f>IF(N116="zákl. přenesená",J116,0)</f>
        <v>0</v>
      </c>
      <c r="BH116" s="192">
        <f>IF(N116="sníž. přenesená",J116,0)</f>
        <v>0</v>
      </c>
      <c r="BI116" s="192">
        <f>IF(N116="nulová",J116,0)</f>
        <v>0</v>
      </c>
      <c r="BJ116" s="18" t="s">
        <v>82</v>
      </c>
      <c r="BK116" s="192">
        <f>ROUND(I116*H116,2)</f>
        <v>0</v>
      </c>
      <c r="BL116" s="18" t="s">
        <v>275</v>
      </c>
      <c r="BM116" s="191" t="s">
        <v>1286</v>
      </c>
    </row>
    <row r="117" spans="1:65" s="2" customFormat="1" ht="11.25">
      <c r="A117" s="35"/>
      <c r="B117" s="36"/>
      <c r="C117" s="37"/>
      <c r="D117" s="193" t="s">
        <v>168</v>
      </c>
      <c r="E117" s="37"/>
      <c r="F117" s="194" t="s">
        <v>1287</v>
      </c>
      <c r="G117" s="37"/>
      <c r="H117" s="37"/>
      <c r="I117" s="195"/>
      <c r="J117" s="37"/>
      <c r="K117" s="37"/>
      <c r="L117" s="40"/>
      <c r="M117" s="196"/>
      <c r="N117" s="197"/>
      <c r="O117" s="65"/>
      <c r="P117" s="65"/>
      <c r="Q117" s="65"/>
      <c r="R117" s="65"/>
      <c r="S117" s="65"/>
      <c r="T117" s="66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  <c r="AT117" s="18" t="s">
        <v>168</v>
      </c>
      <c r="AU117" s="18" t="s">
        <v>84</v>
      </c>
    </row>
    <row r="118" spans="1:65" s="2" customFormat="1" ht="16.5" customHeight="1">
      <c r="A118" s="35"/>
      <c r="B118" s="36"/>
      <c r="C118" s="231" t="s">
        <v>291</v>
      </c>
      <c r="D118" s="231" t="s">
        <v>259</v>
      </c>
      <c r="E118" s="232" t="s">
        <v>1288</v>
      </c>
      <c r="F118" s="233" t="s">
        <v>1289</v>
      </c>
      <c r="G118" s="234" t="s">
        <v>255</v>
      </c>
      <c r="H118" s="235">
        <v>3</v>
      </c>
      <c r="I118" s="236"/>
      <c r="J118" s="237">
        <f>ROUND(I118*H118,2)</f>
        <v>0</v>
      </c>
      <c r="K118" s="233" t="s">
        <v>530</v>
      </c>
      <c r="L118" s="238"/>
      <c r="M118" s="239" t="s">
        <v>19</v>
      </c>
      <c r="N118" s="240" t="s">
        <v>46</v>
      </c>
      <c r="O118" s="65"/>
      <c r="P118" s="189">
        <f>O118*H118</f>
        <v>0</v>
      </c>
      <c r="Q118" s="189">
        <v>0</v>
      </c>
      <c r="R118" s="189">
        <f>Q118*H118</f>
        <v>0</v>
      </c>
      <c r="S118" s="189">
        <v>0</v>
      </c>
      <c r="T118" s="190">
        <f>S118*H118</f>
        <v>0</v>
      </c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  <c r="AR118" s="191" t="s">
        <v>388</v>
      </c>
      <c r="AT118" s="191" t="s">
        <v>259</v>
      </c>
      <c r="AU118" s="191" t="s">
        <v>84</v>
      </c>
      <c r="AY118" s="18" t="s">
        <v>159</v>
      </c>
      <c r="BE118" s="192">
        <f>IF(N118="základní",J118,0)</f>
        <v>0</v>
      </c>
      <c r="BF118" s="192">
        <f>IF(N118="snížená",J118,0)</f>
        <v>0</v>
      </c>
      <c r="BG118" s="192">
        <f>IF(N118="zákl. přenesená",J118,0)</f>
        <v>0</v>
      </c>
      <c r="BH118" s="192">
        <f>IF(N118="sníž. přenesená",J118,0)</f>
        <v>0</v>
      </c>
      <c r="BI118" s="192">
        <f>IF(N118="nulová",J118,0)</f>
        <v>0</v>
      </c>
      <c r="BJ118" s="18" t="s">
        <v>82</v>
      </c>
      <c r="BK118" s="192">
        <f>ROUND(I118*H118,2)</f>
        <v>0</v>
      </c>
      <c r="BL118" s="18" t="s">
        <v>275</v>
      </c>
      <c r="BM118" s="191" t="s">
        <v>1290</v>
      </c>
    </row>
    <row r="119" spans="1:65" s="2" customFormat="1" ht="24.2" customHeight="1">
      <c r="A119" s="35"/>
      <c r="B119" s="36"/>
      <c r="C119" s="180" t="s">
        <v>297</v>
      </c>
      <c r="D119" s="180" t="s">
        <v>161</v>
      </c>
      <c r="E119" s="181" t="s">
        <v>1291</v>
      </c>
      <c r="F119" s="182" t="s">
        <v>1292</v>
      </c>
      <c r="G119" s="183" t="s">
        <v>255</v>
      </c>
      <c r="H119" s="184">
        <v>1</v>
      </c>
      <c r="I119" s="185"/>
      <c r="J119" s="186">
        <f>ROUND(I119*H119,2)</f>
        <v>0</v>
      </c>
      <c r="K119" s="182" t="s">
        <v>165</v>
      </c>
      <c r="L119" s="40"/>
      <c r="M119" s="187" t="s">
        <v>19</v>
      </c>
      <c r="N119" s="188" t="s">
        <v>46</v>
      </c>
      <c r="O119" s="65"/>
      <c r="P119" s="189">
        <f>O119*H119</f>
        <v>0</v>
      </c>
      <c r="Q119" s="189">
        <v>0</v>
      </c>
      <c r="R119" s="189">
        <f>Q119*H119</f>
        <v>0</v>
      </c>
      <c r="S119" s="189">
        <v>0</v>
      </c>
      <c r="T119" s="190">
        <f>S119*H119</f>
        <v>0</v>
      </c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R119" s="191" t="s">
        <v>275</v>
      </c>
      <c r="AT119" s="191" t="s">
        <v>161</v>
      </c>
      <c r="AU119" s="191" t="s">
        <v>84</v>
      </c>
      <c r="AY119" s="18" t="s">
        <v>159</v>
      </c>
      <c r="BE119" s="192">
        <f>IF(N119="základní",J119,0)</f>
        <v>0</v>
      </c>
      <c r="BF119" s="192">
        <f>IF(N119="snížená",J119,0)</f>
        <v>0</v>
      </c>
      <c r="BG119" s="192">
        <f>IF(N119="zákl. přenesená",J119,0)</f>
        <v>0</v>
      </c>
      <c r="BH119" s="192">
        <f>IF(N119="sníž. přenesená",J119,0)</f>
        <v>0</v>
      </c>
      <c r="BI119" s="192">
        <f>IF(N119="nulová",J119,0)</f>
        <v>0</v>
      </c>
      <c r="BJ119" s="18" t="s">
        <v>82</v>
      </c>
      <c r="BK119" s="192">
        <f>ROUND(I119*H119,2)</f>
        <v>0</v>
      </c>
      <c r="BL119" s="18" t="s">
        <v>275</v>
      </c>
      <c r="BM119" s="191" t="s">
        <v>1293</v>
      </c>
    </row>
    <row r="120" spans="1:65" s="2" customFormat="1" ht="11.25">
      <c r="A120" s="35"/>
      <c r="B120" s="36"/>
      <c r="C120" s="37"/>
      <c r="D120" s="193" t="s">
        <v>168</v>
      </c>
      <c r="E120" s="37"/>
      <c r="F120" s="194" t="s">
        <v>1294</v>
      </c>
      <c r="G120" s="37"/>
      <c r="H120" s="37"/>
      <c r="I120" s="195"/>
      <c r="J120" s="37"/>
      <c r="K120" s="37"/>
      <c r="L120" s="40"/>
      <c r="M120" s="196"/>
      <c r="N120" s="197"/>
      <c r="O120" s="65"/>
      <c r="P120" s="65"/>
      <c r="Q120" s="65"/>
      <c r="R120" s="65"/>
      <c r="S120" s="65"/>
      <c r="T120" s="66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T120" s="18" t="s">
        <v>168</v>
      </c>
      <c r="AU120" s="18" t="s">
        <v>84</v>
      </c>
    </row>
    <row r="121" spans="1:65" s="2" customFormat="1" ht="16.5" customHeight="1">
      <c r="A121" s="35"/>
      <c r="B121" s="36"/>
      <c r="C121" s="231" t="s">
        <v>7</v>
      </c>
      <c r="D121" s="231" t="s">
        <v>259</v>
      </c>
      <c r="E121" s="232" t="s">
        <v>1295</v>
      </c>
      <c r="F121" s="233" t="s">
        <v>1296</v>
      </c>
      <c r="G121" s="234" t="s">
        <v>255</v>
      </c>
      <c r="H121" s="235">
        <v>1</v>
      </c>
      <c r="I121" s="236"/>
      <c r="J121" s="237">
        <f>ROUND(I121*H121,2)</f>
        <v>0</v>
      </c>
      <c r="K121" s="233" t="s">
        <v>530</v>
      </c>
      <c r="L121" s="238"/>
      <c r="M121" s="239" t="s">
        <v>19</v>
      </c>
      <c r="N121" s="240" t="s">
        <v>46</v>
      </c>
      <c r="O121" s="65"/>
      <c r="P121" s="189">
        <f>O121*H121</f>
        <v>0</v>
      </c>
      <c r="Q121" s="189">
        <v>0</v>
      </c>
      <c r="R121" s="189">
        <f>Q121*H121</f>
        <v>0</v>
      </c>
      <c r="S121" s="189">
        <v>0</v>
      </c>
      <c r="T121" s="190">
        <f>S121*H121</f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R121" s="191" t="s">
        <v>388</v>
      </c>
      <c r="AT121" s="191" t="s">
        <v>259</v>
      </c>
      <c r="AU121" s="191" t="s">
        <v>84</v>
      </c>
      <c r="AY121" s="18" t="s">
        <v>159</v>
      </c>
      <c r="BE121" s="192">
        <f>IF(N121="základní",J121,0)</f>
        <v>0</v>
      </c>
      <c r="BF121" s="192">
        <f>IF(N121="snížená",J121,0)</f>
        <v>0</v>
      </c>
      <c r="BG121" s="192">
        <f>IF(N121="zákl. přenesená",J121,0)</f>
        <v>0</v>
      </c>
      <c r="BH121" s="192">
        <f>IF(N121="sníž. přenesená",J121,0)</f>
        <v>0</v>
      </c>
      <c r="BI121" s="192">
        <f>IF(N121="nulová",J121,0)</f>
        <v>0</v>
      </c>
      <c r="BJ121" s="18" t="s">
        <v>82</v>
      </c>
      <c r="BK121" s="192">
        <f>ROUND(I121*H121,2)</f>
        <v>0</v>
      </c>
      <c r="BL121" s="18" t="s">
        <v>275</v>
      </c>
      <c r="BM121" s="191" t="s">
        <v>1297</v>
      </c>
    </row>
    <row r="122" spans="1:65" s="2" customFormat="1" ht="24.2" customHeight="1">
      <c r="A122" s="35"/>
      <c r="B122" s="36"/>
      <c r="C122" s="180" t="s">
        <v>310</v>
      </c>
      <c r="D122" s="180" t="s">
        <v>161</v>
      </c>
      <c r="E122" s="181" t="s">
        <v>1298</v>
      </c>
      <c r="F122" s="182" t="s">
        <v>1299</v>
      </c>
      <c r="G122" s="183" t="s">
        <v>255</v>
      </c>
      <c r="H122" s="184">
        <v>6</v>
      </c>
      <c r="I122" s="185"/>
      <c r="J122" s="186">
        <f>ROUND(I122*H122,2)</f>
        <v>0</v>
      </c>
      <c r="K122" s="182" t="s">
        <v>165</v>
      </c>
      <c r="L122" s="40"/>
      <c r="M122" s="187" t="s">
        <v>19</v>
      </c>
      <c r="N122" s="188" t="s">
        <v>46</v>
      </c>
      <c r="O122" s="65"/>
      <c r="P122" s="189">
        <f>O122*H122</f>
        <v>0</v>
      </c>
      <c r="Q122" s="189">
        <v>0</v>
      </c>
      <c r="R122" s="189">
        <f>Q122*H122</f>
        <v>0</v>
      </c>
      <c r="S122" s="189">
        <v>0</v>
      </c>
      <c r="T122" s="190">
        <f>S122*H122</f>
        <v>0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R122" s="191" t="s">
        <v>275</v>
      </c>
      <c r="AT122" s="191" t="s">
        <v>161</v>
      </c>
      <c r="AU122" s="191" t="s">
        <v>84</v>
      </c>
      <c r="AY122" s="18" t="s">
        <v>159</v>
      </c>
      <c r="BE122" s="192">
        <f>IF(N122="základní",J122,0)</f>
        <v>0</v>
      </c>
      <c r="BF122" s="192">
        <f>IF(N122="snížená",J122,0)</f>
        <v>0</v>
      </c>
      <c r="BG122" s="192">
        <f>IF(N122="zákl. přenesená",J122,0)</f>
        <v>0</v>
      </c>
      <c r="BH122" s="192">
        <f>IF(N122="sníž. přenesená",J122,0)</f>
        <v>0</v>
      </c>
      <c r="BI122" s="192">
        <f>IF(N122="nulová",J122,0)</f>
        <v>0</v>
      </c>
      <c r="BJ122" s="18" t="s">
        <v>82</v>
      </c>
      <c r="BK122" s="192">
        <f>ROUND(I122*H122,2)</f>
        <v>0</v>
      </c>
      <c r="BL122" s="18" t="s">
        <v>275</v>
      </c>
      <c r="BM122" s="191" t="s">
        <v>1300</v>
      </c>
    </row>
    <row r="123" spans="1:65" s="2" customFormat="1" ht="11.25">
      <c r="A123" s="35"/>
      <c r="B123" s="36"/>
      <c r="C123" s="37"/>
      <c r="D123" s="193" t="s">
        <v>168</v>
      </c>
      <c r="E123" s="37"/>
      <c r="F123" s="194" t="s">
        <v>1301</v>
      </c>
      <c r="G123" s="37"/>
      <c r="H123" s="37"/>
      <c r="I123" s="195"/>
      <c r="J123" s="37"/>
      <c r="K123" s="37"/>
      <c r="L123" s="40"/>
      <c r="M123" s="196"/>
      <c r="N123" s="197"/>
      <c r="O123" s="65"/>
      <c r="P123" s="65"/>
      <c r="Q123" s="65"/>
      <c r="R123" s="65"/>
      <c r="S123" s="65"/>
      <c r="T123" s="66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T123" s="18" t="s">
        <v>168</v>
      </c>
      <c r="AU123" s="18" t="s">
        <v>84</v>
      </c>
    </row>
    <row r="124" spans="1:65" s="2" customFormat="1" ht="16.5" customHeight="1">
      <c r="A124" s="35"/>
      <c r="B124" s="36"/>
      <c r="C124" s="231" t="s">
        <v>317</v>
      </c>
      <c r="D124" s="231" t="s">
        <v>259</v>
      </c>
      <c r="E124" s="232" t="s">
        <v>1302</v>
      </c>
      <c r="F124" s="233" t="s">
        <v>1303</v>
      </c>
      <c r="G124" s="234" t="s">
        <v>255</v>
      </c>
      <c r="H124" s="235">
        <v>6</v>
      </c>
      <c r="I124" s="236"/>
      <c r="J124" s="237">
        <f>ROUND(I124*H124,2)</f>
        <v>0</v>
      </c>
      <c r="K124" s="233" t="s">
        <v>530</v>
      </c>
      <c r="L124" s="238"/>
      <c r="M124" s="239" t="s">
        <v>19</v>
      </c>
      <c r="N124" s="240" t="s">
        <v>46</v>
      </c>
      <c r="O124" s="65"/>
      <c r="P124" s="189">
        <f>O124*H124</f>
        <v>0</v>
      </c>
      <c r="Q124" s="189">
        <v>0</v>
      </c>
      <c r="R124" s="189">
        <f>Q124*H124</f>
        <v>0</v>
      </c>
      <c r="S124" s="189">
        <v>0</v>
      </c>
      <c r="T124" s="190">
        <f>S124*H124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191" t="s">
        <v>388</v>
      </c>
      <c r="AT124" s="191" t="s">
        <v>259</v>
      </c>
      <c r="AU124" s="191" t="s">
        <v>84</v>
      </c>
      <c r="AY124" s="18" t="s">
        <v>159</v>
      </c>
      <c r="BE124" s="192">
        <f>IF(N124="základní",J124,0)</f>
        <v>0</v>
      </c>
      <c r="BF124" s="192">
        <f>IF(N124="snížená",J124,0)</f>
        <v>0</v>
      </c>
      <c r="BG124" s="192">
        <f>IF(N124="zákl. přenesená",J124,0)</f>
        <v>0</v>
      </c>
      <c r="BH124" s="192">
        <f>IF(N124="sníž. přenesená",J124,0)</f>
        <v>0</v>
      </c>
      <c r="BI124" s="192">
        <f>IF(N124="nulová",J124,0)</f>
        <v>0</v>
      </c>
      <c r="BJ124" s="18" t="s">
        <v>82</v>
      </c>
      <c r="BK124" s="192">
        <f>ROUND(I124*H124,2)</f>
        <v>0</v>
      </c>
      <c r="BL124" s="18" t="s">
        <v>275</v>
      </c>
      <c r="BM124" s="191" t="s">
        <v>1304</v>
      </c>
    </row>
    <row r="125" spans="1:65" s="2" customFormat="1" ht="24.2" customHeight="1">
      <c r="A125" s="35"/>
      <c r="B125" s="36"/>
      <c r="C125" s="180" t="s">
        <v>322</v>
      </c>
      <c r="D125" s="180" t="s">
        <v>161</v>
      </c>
      <c r="E125" s="181" t="s">
        <v>1305</v>
      </c>
      <c r="F125" s="182" t="s">
        <v>1306</v>
      </c>
      <c r="G125" s="183" t="s">
        <v>255</v>
      </c>
      <c r="H125" s="184">
        <v>1</v>
      </c>
      <c r="I125" s="185"/>
      <c r="J125" s="186">
        <f>ROUND(I125*H125,2)</f>
        <v>0</v>
      </c>
      <c r="K125" s="182" t="s">
        <v>165</v>
      </c>
      <c r="L125" s="40"/>
      <c r="M125" s="187" t="s">
        <v>19</v>
      </c>
      <c r="N125" s="188" t="s">
        <v>46</v>
      </c>
      <c r="O125" s="65"/>
      <c r="P125" s="189">
        <f>O125*H125</f>
        <v>0</v>
      </c>
      <c r="Q125" s="189">
        <v>0</v>
      </c>
      <c r="R125" s="189">
        <f>Q125*H125</f>
        <v>0</v>
      </c>
      <c r="S125" s="189">
        <v>0</v>
      </c>
      <c r="T125" s="190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191" t="s">
        <v>275</v>
      </c>
      <c r="AT125" s="191" t="s">
        <v>161</v>
      </c>
      <c r="AU125" s="191" t="s">
        <v>84</v>
      </c>
      <c r="AY125" s="18" t="s">
        <v>159</v>
      </c>
      <c r="BE125" s="192">
        <f>IF(N125="základní",J125,0)</f>
        <v>0</v>
      </c>
      <c r="BF125" s="192">
        <f>IF(N125="snížená",J125,0)</f>
        <v>0</v>
      </c>
      <c r="BG125" s="192">
        <f>IF(N125="zákl. přenesená",J125,0)</f>
        <v>0</v>
      </c>
      <c r="BH125" s="192">
        <f>IF(N125="sníž. přenesená",J125,0)</f>
        <v>0</v>
      </c>
      <c r="BI125" s="192">
        <f>IF(N125="nulová",J125,0)</f>
        <v>0</v>
      </c>
      <c r="BJ125" s="18" t="s">
        <v>82</v>
      </c>
      <c r="BK125" s="192">
        <f>ROUND(I125*H125,2)</f>
        <v>0</v>
      </c>
      <c r="BL125" s="18" t="s">
        <v>275</v>
      </c>
      <c r="BM125" s="191" t="s">
        <v>1307</v>
      </c>
    </row>
    <row r="126" spans="1:65" s="2" customFormat="1" ht="11.25">
      <c r="A126" s="35"/>
      <c r="B126" s="36"/>
      <c r="C126" s="37"/>
      <c r="D126" s="193" t="s">
        <v>168</v>
      </c>
      <c r="E126" s="37"/>
      <c r="F126" s="194" t="s">
        <v>1308</v>
      </c>
      <c r="G126" s="37"/>
      <c r="H126" s="37"/>
      <c r="I126" s="195"/>
      <c r="J126" s="37"/>
      <c r="K126" s="37"/>
      <c r="L126" s="40"/>
      <c r="M126" s="196"/>
      <c r="N126" s="197"/>
      <c r="O126" s="65"/>
      <c r="P126" s="65"/>
      <c r="Q126" s="65"/>
      <c r="R126" s="65"/>
      <c r="S126" s="65"/>
      <c r="T126" s="66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T126" s="18" t="s">
        <v>168</v>
      </c>
      <c r="AU126" s="18" t="s">
        <v>84</v>
      </c>
    </row>
    <row r="127" spans="1:65" s="2" customFormat="1" ht="16.5" customHeight="1">
      <c r="A127" s="35"/>
      <c r="B127" s="36"/>
      <c r="C127" s="231" t="s">
        <v>328</v>
      </c>
      <c r="D127" s="231" t="s">
        <v>259</v>
      </c>
      <c r="E127" s="232" t="s">
        <v>1309</v>
      </c>
      <c r="F127" s="233" t="s">
        <v>1310</v>
      </c>
      <c r="G127" s="234" t="s">
        <v>255</v>
      </c>
      <c r="H127" s="235">
        <v>1</v>
      </c>
      <c r="I127" s="236"/>
      <c r="J127" s="237">
        <f>ROUND(I127*H127,2)</f>
        <v>0</v>
      </c>
      <c r="K127" s="233" t="s">
        <v>530</v>
      </c>
      <c r="L127" s="238"/>
      <c r="M127" s="239" t="s">
        <v>19</v>
      </c>
      <c r="N127" s="240" t="s">
        <v>46</v>
      </c>
      <c r="O127" s="65"/>
      <c r="P127" s="189">
        <f>O127*H127</f>
        <v>0</v>
      </c>
      <c r="Q127" s="189">
        <v>0</v>
      </c>
      <c r="R127" s="189">
        <f>Q127*H127</f>
        <v>0</v>
      </c>
      <c r="S127" s="189">
        <v>0</v>
      </c>
      <c r="T127" s="190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191" t="s">
        <v>388</v>
      </c>
      <c r="AT127" s="191" t="s">
        <v>259</v>
      </c>
      <c r="AU127" s="191" t="s">
        <v>84</v>
      </c>
      <c r="AY127" s="18" t="s">
        <v>159</v>
      </c>
      <c r="BE127" s="192">
        <f>IF(N127="základní",J127,0)</f>
        <v>0</v>
      </c>
      <c r="BF127" s="192">
        <f>IF(N127="snížená",J127,0)</f>
        <v>0</v>
      </c>
      <c r="BG127" s="192">
        <f>IF(N127="zákl. přenesená",J127,0)</f>
        <v>0</v>
      </c>
      <c r="BH127" s="192">
        <f>IF(N127="sníž. přenesená",J127,0)</f>
        <v>0</v>
      </c>
      <c r="BI127" s="192">
        <f>IF(N127="nulová",J127,0)</f>
        <v>0</v>
      </c>
      <c r="BJ127" s="18" t="s">
        <v>82</v>
      </c>
      <c r="BK127" s="192">
        <f>ROUND(I127*H127,2)</f>
        <v>0</v>
      </c>
      <c r="BL127" s="18" t="s">
        <v>275</v>
      </c>
      <c r="BM127" s="191" t="s">
        <v>1311</v>
      </c>
    </row>
    <row r="128" spans="1:65" s="2" customFormat="1" ht="24.2" customHeight="1">
      <c r="A128" s="35"/>
      <c r="B128" s="36"/>
      <c r="C128" s="180" t="s">
        <v>347</v>
      </c>
      <c r="D128" s="180" t="s">
        <v>161</v>
      </c>
      <c r="E128" s="181" t="s">
        <v>1312</v>
      </c>
      <c r="F128" s="182" t="s">
        <v>1313</v>
      </c>
      <c r="G128" s="183" t="s">
        <v>255</v>
      </c>
      <c r="H128" s="184">
        <v>8</v>
      </c>
      <c r="I128" s="185"/>
      <c r="J128" s="186">
        <f>ROUND(I128*H128,2)</f>
        <v>0</v>
      </c>
      <c r="K128" s="182" t="s">
        <v>165</v>
      </c>
      <c r="L128" s="40"/>
      <c r="M128" s="187" t="s">
        <v>19</v>
      </c>
      <c r="N128" s="188" t="s">
        <v>46</v>
      </c>
      <c r="O128" s="65"/>
      <c r="P128" s="189">
        <f>O128*H128</f>
        <v>0</v>
      </c>
      <c r="Q128" s="189">
        <v>0</v>
      </c>
      <c r="R128" s="189">
        <f>Q128*H128</f>
        <v>0</v>
      </c>
      <c r="S128" s="189">
        <v>0</v>
      </c>
      <c r="T128" s="190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191" t="s">
        <v>275</v>
      </c>
      <c r="AT128" s="191" t="s">
        <v>161</v>
      </c>
      <c r="AU128" s="191" t="s">
        <v>84</v>
      </c>
      <c r="AY128" s="18" t="s">
        <v>159</v>
      </c>
      <c r="BE128" s="192">
        <f>IF(N128="základní",J128,0)</f>
        <v>0</v>
      </c>
      <c r="BF128" s="192">
        <f>IF(N128="snížená",J128,0)</f>
        <v>0</v>
      </c>
      <c r="BG128" s="192">
        <f>IF(N128="zákl. přenesená",J128,0)</f>
        <v>0</v>
      </c>
      <c r="BH128" s="192">
        <f>IF(N128="sníž. přenesená",J128,0)</f>
        <v>0</v>
      </c>
      <c r="BI128" s="192">
        <f>IF(N128="nulová",J128,0)</f>
        <v>0</v>
      </c>
      <c r="BJ128" s="18" t="s">
        <v>82</v>
      </c>
      <c r="BK128" s="192">
        <f>ROUND(I128*H128,2)</f>
        <v>0</v>
      </c>
      <c r="BL128" s="18" t="s">
        <v>275</v>
      </c>
      <c r="BM128" s="191" t="s">
        <v>1314</v>
      </c>
    </row>
    <row r="129" spans="1:65" s="2" customFormat="1" ht="11.25">
      <c r="A129" s="35"/>
      <c r="B129" s="36"/>
      <c r="C129" s="37"/>
      <c r="D129" s="193" t="s">
        <v>168</v>
      </c>
      <c r="E129" s="37"/>
      <c r="F129" s="194" t="s">
        <v>1315</v>
      </c>
      <c r="G129" s="37"/>
      <c r="H129" s="37"/>
      <c r="I129" s="195"/>
      <c r="J129" s="37"/>
      <c r="K129" s="37"/>
      <c r="L129" s="40"/>
      <c r="M129" s="196"/>
      <c r="N129" s="197"/>
      <c r="O129" s="65"/>
      <c r="P129" s="65"/>
      <c r="Q129" s="65"/>
      <c r="R129" s="65"/>
      <c r="S129" s="65"/>
      <c r="T129" s="66"/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T129" s="18" t="s">
        <v>168</v>
      </c>
      <c r="AU129" s="18" t="s">
        <v>84</v>
      </c>
    </row>
    <row r="130" spans="1:65" s="2" customFormat="1" ht="16.5" customHeight="1">
      <c r="A130" s="35"/>
      <c r="B130" s="36"/>
      <c r="C130" s="231" t="s">
        <v>356</v>
      </c>
      <c r="D130" s="231" t="s">
        <v>259</v>
      </c>
      <c r="E130" s="232" t="s">
        <v>1316</v>
      </c>
      <c r="F130" s="233" t="s">
        <v>1317</v>
      </c>
      <c r="G130" s="234" t="s">
        <v>255</v>
      </c>
      <c r="H130" s="235">
        <v>8</v>
      </c>
      <c r="I130" s="236"/>
      <c r="J130" s="237">
        <f>ROUND(I130*H130,2)</f>
        <v>0</v>
      </c>
      <c r="K130" s="233" t="s">
        <v>530</v>
      </c>
      <c r="L130" s="238"/>
      <c r="M130" s="239" t="s">
        <v>19</v>
      </c>
      <c r="N130" s="240" t="s">
        <v>46</v>
      </c>
      <c r="O130" s="65"/>
      <c r="P130" s="189">
        <f>O130*H130</f>
        <v>0</v>
      </c>
      <c r="Q130" s="189">
        <v>0</v>
      </c>
      <c r="R130" s="189">
        <f>Q130*H130</f>
        <v>0</v>
      </c>
      <c r="S130" s="189">
        <v>0</v>
      </c>
      <c r="T130" s="190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191" t="s">
        <v>388</v>
      </c>
      <c r="AT130" s="191" t="s">
        <v>259</v>
      </c>
      <c r="AU130" s="191" t="s">
        <v>84</v>
      </c>
      <c r="AY130" s="18" t="s">
        <v>159</v>
      </c>
      <c r="BE130" s="192">
        <f>IF(N130="základní",J130,0)</f>
        <v>0</v>
      </c>
      <c r="BF130" s="192">
        <f>IF(N130="snížená",J130,0)</f>
        <v>0</v>
      </c>
      <c r="BG130" s="192">
        <f>IF(N130="zákl. přenesená",J130,0)</f>
        <v>0</v>
      </c>
      <c r="BH130" s="192">
        <f>IF(N130="sníž. přenesená",J130,0)</f>
        <v>0</v>
      </c>
      <c r="BI130" s="192">
        <f>IF(N130="nulová",J130,0)</f>
        <v>0</v>
      </c>
      <c r="BJ130" s="18" t="s">
        <v>82</v>
      </c>
      <c r="BK130" s="192">
        <f>ROUND(I130*H130,2)</f>
        <v>0</v>
      </c>
      <c r="BL130" s="18" t="s">
        <v>275</v>
      </c>
      <c r="BM130" s="191" t="s">
        <v>1318</v>
      </c>
    </row>
    <row r="131" spans="1:65" s="2" customFormat="1" ht="24.2" customHeight="1">
      <c r="A131" s="35"/>
      <c r="B131" s="36"/>
      <c r="C131" s="180" t="s">
        <v>361</v>
      </c>
      <c r="D131" s="180" t="s">
        <v>161</v>
      </c>
      <c r="E131" s="181" t="s">
        <v>1319</v>
      </c>
      <c r="F131" s="182" t="s">
        <v>1320</v>
      </c>
      <c r="G131" s="183" t="s">
        <v>255</v>
      </c>
      <c r="H131" s="184">
        <v>14</v>
      </c>
      <c r="I131" s="185"/>
      <c r="J131" s="186">
        <f>ROUND(I131*H131,2)</f>
        <v>0</v>
      </c>
      <c r="K131" s="182" t="s">
        <v>165</v>
      </c>
      <c r="L131" s="40"/>
      <c r="M131" s="187" t="s">
        <v>19</v>
      </c>
      <c r="N131" s="188" t="s">
        <v>46</v>
      </c>
      <c r="O131" s="65"/>
      <c r="P131" s="189">
        <f>O131*H131</f>
        <v>0</v>
      </c>
      <c r="Q131" s="189">
        <v>0</v>
      </c>
      <c r="R131" s="189">
        <f>Q131*H131</f>
        <v>0</v>
      </c>
      <c r="S131" s="189">
        <v>0</v>
      </c>
      <c r="T131" s="190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191" t="s">
        <v>275</v>
      </c>
      <c r="AT131" s="191" t="s">
        <v>161</v>
      </c>
      <c r="AU131" s="191" t="s">
        <v>84</v>
      </c>
      <c r="AY131" s="18" t="s">
        <v>159</v>
      </c>
      <c r="BE131" s="192">
        <f>IF(N131="základní",J131,0)</f>
        <v>0</v>
      </c>
      <c r="BF131" s="192">
        <f>IF(N131="snížená",J131,0)</f>
        <v>0</v>
      </c>
      <c r="BG131" s="192">
        <f>IF(N131="zákl. přenesená",J131,0)</f>
        <v>0</v>
      </c>
      <c r="BH131" s="192">
        <f>IF(N131="sníž. přenesená",J131,0)</f>
        <v>0</v>
      </c>
      <c r="BI131" s="192">
        <f>IF(N131="nulová",J131,0)</f>
        <v>0</v>
      </c>
      <c r="BJ131" s="18" t="s">
        <v>82</v>
      </c>
      <c r="BK131" s="192">
        <f>ROUND(I131*H131,2)</f>
        <v>0</v>
      </c>
      <c r="BL131" s="18" t="s">
        <v>275</v>
      </c>
      <c r="BM131" s="191" t="s">
        <v>1321</v>
      </c>
    </row>
    <row r="132" spans="1:65" s="2" customFormat="1" ht="11.25">
      <c r="A132" s="35"/>
      <c r="B132" s="36"/>
      <c r="C132" s="37"/>
      <c r="D132" s="193" t="s">
        <v>168</v>
      </c>
      <c r="E132" s="37"/>
      <c r="F132" s="194" t="s">
        <v>1322</v>
      </c>
      <c r="G132" s="37"/>
      <c r="H132" s="37"/>
      <c r="I132" s="195"/>
      <c r="J132" s="37"/>
      <c r="K132" s="37"/>
      <c r="L132" s="40"/>
      <c r="M132" s="196"/>
      <c r="N132" s="197"/>
      <c r="O132" s="65"/>
      <c r="P132" s="65"/>
      <c r="Q132" s="65"/>
      <c r="R132" s="65"/>
      <c r="S132" s="65"/>
      <c r="T132" s="66"/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T132" s="18" t="s">
        <v>168</v>
      </c>
      <c r="AU132" s="18" t="s">
        <v>84</v>
      </c>
    </row>
    <row r="133" spans="1:65" s="2" customFormat="1" ht="16.5" customHeight="1">
      <c r="A133" s="35"/>
      <c r="B133" s="36"/>
      <c r="C133" s="231" t="s">
        <v>366</v>
      </c>
      <c r="D133" s="231" t="s">
        <v>259</v>
      </c>
      <c r="E133" s="232" t="s">
        <v>1323</v>
      </c>
      <c r="F133" s="233" t="s">
        <v>1324</v>
      </c>
      <c r="G133" s="234" t="s">
        <v>255</v>
      </c>
      <c r="H133" s="235">
        <v>14</v>
      </c>
      <c r="I133" s="236"/>
      <c r="J133" s="237">
        <f>ROUND(I133*H133,2)</f>
        <v>0</v>
      </c>
      <c r="K133" s="233" t="s">
        <v>530</v>
      </c>
      <c r="L133" s="238"/>
      <c r="M133" s="239" t="s">
        <v>19</v>
      </c>
      <c r="N133" s="240" t="s">
        <v>46</v>
      </c>
      <c r="O133" s="65"/>
      <c r="P133" s="189">
        <f>O133*H133</f>
        <v>0</v>
      </c>
      <c r="Q133" s="189">
        <v>0</v>
      </c>
      <c r="R133" s="189">
        <f>Q133*H133</f>
        <v>0</v>
      </c>
      <c r="S133" s="189">
        <v>0</v>
      </c>
      <c r="T133" s="190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191" t="s">
        <v>388</v>
      </c>
      <c r="AT133" s="191" t="s">
        <v>259</v>
      </c>
      <c r="AU133" s="191" t="s">
        <v>84</v>
      </c>
      <c r="AY133" s="18" t="s">
        <v>159</v>
      </c>
      <c r="BE133" s="192">
        <f>IF(N133="základní",J133,0)</f>
        <v>0</v>
      </c>
      <c r="BF133" s="192">
        <f>IF(N133="snížená",J133,0)</f>
        <v>0</v>
      </c>
      <c r="BG133" s="192">
        <f>IF(N133="zákl. přenesená",J133,0)</f>
        <v>0</v>
      </c>
      <c r="BH133" s="192">
        <f>IF(N133="sníž. přenesená",J133,0)</f>
        <v>0</v>
      </c>
      <c r="BI133" s="192">
        <f>IF(N133="nulová",J133,0)</f>
        <v>0</v>
      </c>
      <c r="BJ133" s="18" t="s">
        <v>82</v>
      </c>
      <c r="BK133" s="192">
        <f>ROUND(I133*H133,2)</f>
        <v>0</v>
      </c>
      <c r="BL133" s="18" t="s">
        <v>275</v>
      </c>
      <c r="BM133" s="191" t="s">
        <v>1325</v>
      </c>
    </row>
    <row r="134" spans="1:65" s="2" customFormat="1" ht="24.2" customHeight="1">
      <c r="A134" s="35"/>
      <c r="B134" s="36"/>
      <c r="C134" s="180" t="s">
        <v>372</v>
      </c>
      <c r="D134" s="180" t="s">
        <v>161</v>
      </c>
      <c r="E134" s="181" t="s">
        <v>1326</v>
      </c>
      <c r="F134" s="182" t="s">
        <v>1327</v>
      </c>
      <c r="G134" s="183" t="s">
        <v>255</v>
      </c>
      <c r="H134" s="184">
        <v>9</v>
      </c>
      <c r="I134" s="185"/>
      <c r="J134" s="186">
        <f>ROUND(I134*H134,2)</f>
        <v>0</v>
      </c>
      <c r="K134" s="182" t="s">
        <v>165</v>
      </c>
      <c r="L134" s="40"/>
      <c r="M134" s="187" t="s">
        <v>19</v>
      </c>
      <c r="N134" s="188" t="s">
        <v>46</v>
      </c>
      <c r="O134" s="65"/>
      <c r="P134" s="189">
        <f>O134*H134</f>
        <v>0</v>
      </c>
      <c r="Q134" s="189">
        <v>0</v>
      </c>
      <c r="R134" s="189">
        <f>Q134*H134</f>
        <v>0</v>
      </c>
      <c r="S134" s="189">
        <v>0</v>
      </c>
      <c r="T134" s="190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191" t="s">
        <v>275</v>
      </c>
      <c r="AT134" s="191" t="s">
        <v>161</v>
      </c>
      <c r="AU134" s="191" t="s">
        <v>84</v>
      </c>
      <c r="AY134" s="18" t="s">
        <v>159</v>
      </c>
      <c r="BE134" s="192">
        <f>IF(N134="základní",J134,0)</f>
        <v>0</v>
      </c>
      <c r="BF134" s="192">
        <f>IF(N134="snížená",J134,0)</f>
        <v>0</v>
      </c>
      <c r="BG134" s="192">
        <f>IF(N134="zákl. přenesená",J134,0)</f>
        <v>0</v>
      </c>
      <c r="BH134" s="192">
        <f>IF(N134="sníž. přenesená",J134,0)</f>
        <v>0</v>
      </c>
      <c r="BI134" s="192">
        <f>IF(N134="nulová",J134,0)</f>
        <v>0</v>
      </c>
      <c r="BJ134" s="18" t="s">
        <v>82</v>
      </c>
      <c r="BK134" s="192">
        <f>ROUND(I134*H134,2)</f>
        <v>0</v>
      </c>
      <c r="BL134" s="18" t="s">
        <v>275</v>
      </c>
      <c r="BM134" s="191" t="s">
        <v>1328</v>
      </c>
    </row>
    <row r="135" spans="1:65" s="2" customFormat="1" ht="11.25">
      <c r="A135" s="35"/>
      <c r="B135" s="36"/>
      <c r="C135" s="37"/>
      <c r="D135" s="193" t="s">
        <v>168</v>
      </c>
      <c r="E135" s="37"/>
      <c r="F135" s="194" t="s">
        <v>1329</v>
      </c>
      <c r="G135" s="37"/>
      <c r="H135" s="37"/>
      <c r="I135" s="195"/>
      <c r="J135" s="37"/>
      <c r="K135" s="37"/>
      <c r="L135" s="40"/>
      <c r="M135" s="196"/>
      <c r="N135" s="197"/>
      <c r="O135" s="65"/>
      <c r="P135" s="65"/>
      <c r="Q135" s="65"/>
      <c r="R135" s="65"/>
      <c r="S135" s="65"/>
      <c r="T135" s="66"/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T135" s="18" t="s">
        <v>168</v>
      </c>
      <c r="AU135" s="18" t="s">
        <v>84</v>
      </c>
    </row>
    <row r="136" spans="1:65" s="2" customFormat="1" ht="16.5" customHeight="1">
      <c r="A136" s="35"/>
      <c r="B136" s="36"/>
      <c r="C136" s="231" t="s">
        <v>379</v>
      </c>
      <c r="D136" s="231" t="s">
        <v>259</v>
      </c>
      <c r="E136" s="232" t="s">
        <v>1330</v>
      </c>
      <c r="F136" s="233" t="s">
        <v>1331</v>
      </c>
      <c r="G136" s="234" t="s">
        <v>255</v>
      </c>
      <c r="H136" s="235">
        <v>7</v>
      </c>
      <c r="I136" s="236"/>
      <c r="J136" s="237">
        <f>ROUND(I136*H136,2)</f>
        <v>0</v>
      </c>
      <c r="K136" s="233" t="s">
        <v>530</v>
      </c>
      <c r="L136" s="238"/>
      <c r="M136" s="239" t="s">
        <v>19</v>
      </c>
      <c r="N136" s="240" t="s">
        <v>46</v>
      </c>
      <c r="O136" s="65"/>
      <c r="P136" s="189">
        <f>O136*H136</f>
        <v>0</v>
      </c>
      <c r="Q136" s="189">
        <v>0</v>
      </c>
      <c r="R136" s="189">
        <f>Q136*H136</f>
        <v>0</v>
      </c>
      <c r="S136" s="189">
        <v>0</v>
      </c>
      <c r="T136" s="190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191" t="s">
        <v>388</v>
      </c>
      <c r="AT136" s="191" t="s">
        <v>259</v>
      </c>
      <c r="AU136" s="191" t="s">
        <v>84</v>
      </c>
      <c r="AY136" s="18" t="s">
        <v>159</v>
      </c>
      <c r="BE136" s="192">
        <f>IF(N136="základní",J136,0)</f>
        <v>0</v>
      </c>
      <c r="BF136" s="192">
        <f>IF(N136="snížená",J136,0)</f>
        <v>0</v>
      </c>
      <c r="BG136" s="192">
        <f>IF(N136="zákl. přenesená",J136,0)</f>
        <v>0</v>
      </c>
      <c r="BH136" s="192">
        <f>IF(N136="sníž. přenesená",J136,0)</f>
        <v>0</v>
      </c>
      <c r="BI136" s="192">
        <f>IF(N136="nulová",J136,0)</f>
        <v>0</v>
      </c>
      <c r="BJ136" s="18" t="s">
        <v>82</v>
      </c>
      <c r="BK136" s="192">
        <f>ROUND(I136*H136,2)</f>
        <v>0</v>
      </c>
      <c r="BL136" s="18" t="s">
        <v>275</v>
      </c>
      <c r="BM136" s="191" t="s">
        <v>1332</v>
      </c>
    </row>
    <row r="137" spans="1:65" s="2" customFormat="1" ht="16.5" customHeight="1">
      <c r="A137" s="35"/>
      <c r="B137" s="36"/>
      <c r="C137" s="231" t="s">
        <v>388</v>
      </c>
      <c r="D137" s="231" t="s">
        <v>259</v>
      </c>
      <c r="E137" s="232" t="s">
        <v>1333</v>
      </c>
      <c r="F137" s="233" t="s">
        <v>1331</v>
      </c>
      <c r="G137" s="234" t="s">
        <v>255</v>
      </c>
      <c r="H137" s="235">
        <v>1</v>
      </c>
      <c r="I137" s="236"/>
      <c r="J137" s="237">
        <f>ROUND(I137*H137,2)</f>
        <v>0</v>
      </c>
      <c r="K137" s="233" t="s">
        <v>530</v>
      </c>
      <c r="L137" s="238"/>
      <c r="M137" s="239" t="s">
        <v>19</v>
      </c>
      <c r="N137" s="240" t="s">
        <v>46</v>
      </c>
      <c r="O137" s="65"/>
      <c r="P137" s="189">
        <f>O137*H137</f>
        <v>0</v>
      </c>
      <c r="Q137" s="189">
        <v>0</v>
      </c>
      <c r="R137" s="189">
        <f>Q137*H137</f>
        <v>0</v>
      </c>
      <c r="S137" s="189">
        <v>0</v>
      </c>
      <c r="T137" s="190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191" t="s">
        <v>388</v>
      </c>
      <c r="AT137" s="191" t="s">
        <v>259</v>
      </c>
      <c r="AU137" s="191" t="s">
        <v>84</v>
      </c>
      <c r="AY137" s="18" t="s">
        <v>159</v>
      </c>
      <c r="BE137" s="192">
        <f>IF(N137="základní",J137,0)</f>
        <v>0</v>
      </c>
      <c r="BF137" s="192">
        <f>IF(N137="snížená",J137,0)</f>
        <v>0</v>
      </c>
      <c r="BG137" s="192">
        <f>IF(N137="zákl. přenesená",J137,0)</f>
        <v>0</v>
      </c>
      <c r="BH137" s="192">
        <f>IF(N137="sníž. přenesená",J137,0)</f>
        <v>0</v>
      </c>
      <c r="BI137" s="192">
        <f>IF(N137="nulová",J137,0)</f>
        <v>0</v>
      </c>
      <c r="BJ137" s="18" t="s">
        <v>82</v>
      </c>
      <c r="BK137" s="192">
        <f>ROUND(I137*H137,2)</f>
        <v>0</v>
      </c>
      <c r="BL137" s="18" t="s">
        <v>275</v>
      </c>
      <c r="BM137" s="191" t="s">
        <v>1334</v>
      </c>
    </row>
    <row r="138" spans="1:65" s="2" customFormat="1" ht="16.5" customHeight="1">
      <c r="A138" s="35"/>
      <c r="B138" s="36"/>
      <c r="C138" s="231" t="s">
        <v>394</v>
      </c>
      <c r="D138" s="231" t="s">
        <v>259</v>
      </c>
      <c r="E138" s="232" t="s">
        <v>1335</v>
      </c>
      <c r="F138" s="233" t="s">
        <v>1336</v>
      </c>
      <c r="G138" s="234" t="s">
        <v>255</v>
      </c>
      <c r="H138" s="235">
        <v>1</v>
      </c>
      <c r="I138" s="236"/>
      <c r="J138" s="237">
        <f>ROUND(I138*H138,2)</f>
        <v>0</v>
      </c>
      <c r="K138" s="233" t="s">
        <v>1337</v>
      </c>
      <c r="L138" s="238"/>
      <c r="M138" s="239" t="s">
        <v>19</v>
      </c>
      <c r="N138" s="240" t="s">
        <v>46</v>
      </c>
      <c r="O138" s="65"/>
      <c r="P138" s="189">
        <f>O138*H138</f>
        <v>0</v>
      </c>
      <c r="Q138" s="189">
        <v>0</v>
      </c>
      <c r="R138" s="189">
        <f>Q138*H138</f>
        <v>0</v>
      </c>
      <c r="S138" s="189">
        <v>0</v>
      </c>
      <c r="T138" s="190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191" t="s">
        <v>388</v>
      </c>
      <c r="AT138" s="191" t="s">
        <v>259</v>
      </c>
      <c r="AU138" s="191" t="s">
        <v>84</v>
      </c>
      <c r="AY138" s="18" t="s">
        <v>159</v>
      </c>
      <c r="BE138" s="192">
        <f>IF(N138="základní",J138,0)</f>
        <v>0</v>
      </c>
      <c r="BF138" s="192">
        <f>IF(N138="snížená",J138,0)</f>
        <v>0</v>
      </c>
      <c r="BG138" s="192">
        <f>IF(N138="zákl. přenesená",J138,0)</f>
        <v>0</v>
      </c>
      <c r="BH138" s="192">
        <f>IF(N138="sníž. přenesená",J138,0)</f>
        <v>0</v>
      </c>
      <c r="BI138" s="192">
        <f>IF(N138="nulová",J138,0)</f>
        <v>0</v>
      </c>
      <c r="BJ138" s="18" t="s">
        <v>82</v>
      </c>
      <c r="BK138" s="192">
        <f>ROUND(I138*H138,2)</f>
        <v>0</v>
      </c>
      <c r="BL138" s="18" t="s">
        <v>275</v>
      </c>
      <c r="BM138" s="191" t="s">
        <v>1338</v>
      </c>
    </row>
    <row r="139" spans="1:65" s="2" customFormat="1" ht="24.2" customHeight="1">
      <c r="A139" s="35"/>
      <c r="B139" s="36"/>
      <c r="C139" s="180" t="s">
        <v>399</v>
      </c>
      <c r="D139" s="180" t="s">
        <v>161</v>
      </c>
      <c r="E139" s="181" t="s">
        <v>1339</v>
      </c>
      <c r="F139" s="182" t="s">
        <v>1340</v>
      </c>
      <c r="G139" s="183" t="s">
        <v>174</v>
      </c>
      <c r="H139" s="184">
        <v>9.8000000000000004E-2</v>
      </c>
      <c r="I139" s="185"/>
      <c r="J139" s="186">
        <f>ROUND(I139*H139,2)</f>
        <v>0</v>
      </c>
      <c r="K139" s="182" t="s">
        <v>165</v>
      </c>
      <c r="L139" s="40"/>
      <c r="M139" s="187" t="s">
        <v>19</v>
      </c>
      <c r="N139" s="188" t="s">
        <v>46</v>
      </c>
      <c r="O139" s="65"/>
      <c r="P139" s="189">
        <f>O139*H139</f>
        <v>0</v>
      </c>
      <c r="Q139" s="189">
        <v>0</v>
      </c>
      <c r="R139" s="189">
        <f>Q139*H139</f>
        <v>0</v>
      </c>
      <c r="S139" s="189">
        <v>0</v>
      </c>
      <c r="T139" s="190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191" t="s">
        <v>275</v>
      </c>
      <c r="AT139" s="191" t="s">
        <v>161</v>
      </c>
      <c r="AU139" s="191" t="s">
        <v>84</v>
      </c>
      <c r="AY139" s="18" t="s">
        <v>159</v>
      </c>
      <c r="BE139" s="192">
        <f>IF(N139="základní",J139,0)</f>
        <v>0</v>
      </c>
      <c r="BF139" s="192">
        <f>IF(N139="snížená",J139,0)</f>
        <v>0</v>
      </c>
      <c r="BG139" s="192">
        <f>IF(N139="zákl. přenesená",J139,0)</f>
        <v>0</v>
      </c>
      <c r="BH139" s="192">
        <f>IF(N139="sníž. přenesená",J139,0)</f>
        <v>0</v>
      </c>
      <c r="BI139" s="192">
        <f>IF(N139="nulová",J139,0)</f>
        <v>0</v>
      </c>
      <c r="BJ139" s="18" t="s">
        <v>82</v>
      </c>
      <c r="BK139" s="192">
        <f>ROUND(I139*H139,2)</f>
        <v>0</v>
      </c>
      <c r="BL139" s="18" t="s">
        <v>275</v>
      </c>
      <c r="BM139" s="191" t="s">
        <v>1341</v>
      </c>
    </row>
    <row r="140" spans="1:65" s="2" customFormat="1" ht="11.25">
      <c r="A140" s="35"/>
      <c r="B140" s="36"/>
      <c r="C140" s="37"/>
      <c r="D140" s="193" t="s">
        <v>168</v>
      </c>
      <c r="E140" s="37"/>
      <c r="F140" s="194" t="s">
        <v>1342</v>
      </c>
      <c r="G140" s="37"/>
      <c r="H140" s="37"/>
      <c r="I140" s="195"/>
      <c r="J140" s="37"/>
      <c r="K140" s="37"/>
      <c r="L140" s="40"/>
      <c r="M140" s="196"/>
      <c r="N140" s="197"/>
      <c r="O140" s="65"/>
      <c r="P140" s="65"/>
      <c r="Q140" s="65"/>
      <c r="R140" s="65"/>
      <c r="S140" s="65"/>
      <c r="T140" s="66"/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T140" s="18" t="s">
        <v>168</v>
      </c>
      <c r="AU140" s="18" t="s">
        <v>84</v>
      </c>
    </row>
    <row r="141" spans="1:65" s="2" customFormat="1" ht="24.2" customHeight="1">
      <c r="A141" s="35"/>
      <c r="B141" s="36"/>
      <c r="C141" s="180" t="s">
        <v>410</v>
      </c>
      <c r="D141" s="180" t="s">
        <v>161</v>
      </c>
      <c r="E141" s="181" t="s">
        <v>1343</v>
      </c>
      <c r="F141" s="182" t="s">
        <v>1344</v>
      </c>
      <c r="G141" s="183" t="s">
        <v>174</v>
      </c>
      <c r="H141" s="184">
        <v>9.8000000000000004E-2</v>
      </c>
      <c r="I141" s="185"/>
      <c r="J141" s="186">
        <f>ROUND(I141*H141,2)</f>
        <v>0</v>
      </c>
      <c r="K141" s="182" t="s">
        <v>165</v>
      </c>
      <c r="L141" s="40"/>
      <c r="M141" s="187" t="s">
        <v>19</v>
      </c>
      <c r="N141" s="188" t="s">
        <v>46</v>
      </c>
      <c r="O141" s="65"/>
      <c r="P141" s="189">
        <f>O141*H141</f>
        <v>0</v>
      </c>
      <c r="Q141" s="189">
        <v>0</v>
      </c>
      <c r="R141" s="189">
        <f>Q141*H141</f>
        <v>0</v>
      </c>
      <c r="S141" s="189">
        <v>0</v>
      </c>
      <c r="T141" s="190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191" t="s">
        <v>275</v>
      </c>
      <c r="AT141" s="191" t="s">
        <v>161</v>
      </c>
      <c r="AU141" s="191" t="s">
        <v>84</v>
      </c>
      <c r="AY141" s="18" t="s">
        <v>159</v>
      </c>
      <c r="BE141" s="192">
        <f>IF(N141="základní",J141,0)</f>
        <v>0</v>
      </c>
      <c r="BF141" s="192">
        <f>IF(N141="snížená",J141,0)</f>
        <v>0</v>
      </c>
      <c r="BG141" s="192">
        <f>IF(N141="zákl. přenesená",J141,0)</f>
        <v>0</v>
      </c>
      <c r="BH141" s="192">
        <f>IF(N141="sníž. přenesená",J141,0)</f>
        <v>0</v>
      </c>
      <c r="BI141" s="192">
        <f>IF(N141="nulová",J141,0)</f>
        <v>0</v>
      </c>
      <c r="BJ141" s="18" t="s">
        <v>82</v>
      </c>
      <c r="BK141" s="192">
        <f>ROUND(I141*H141,2)</f>
        <v>0</v>
      </c>
      <c r="BL141" s="18" t="s">
        <v>275</v>
      </c>
      <c r="BM141" s="191" t="s">
        <v>1345</v>
      </c>
    </row>
    <row r="142" spans="1:65" s="2" customFormat="1" ht="11.25">
      <c r="A142" s="35"/>
      <c r="B142" s="36"/>
      <c r="C142" s="37"/>
      <c r="D142" s="193" t="s">
        <v>168</v>
      </c>
      <c r="E142" s="37"/>
      <c r="F142" s="194" t="s">
        <v>1346</v>
      </c>
      <c r="G142" s="37"/>
      <c r="H142" s="37"/>
      <c r="I142" s="195"/>
      <c r="J142" s="37"/>
      <c r="K142" s="37"/>
      <c r="L142" s="40"/>
      <c r="M142" s="196"/>
      <c r="N142" s="197"/>
      <c r="O142" s="65"/>
      <c r="P142" s="65"/>
      <c r="Q142" s="65"/>
      <c r="R142" s="65"/>
      <c r="S142" s="65"/>
      <c r="T142" s="66"/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T142" s="18" t="s">
        <v>168</v>
      </c>
      <c r="AU142" s="18" t="s">
        <v>84</v>
      </c>
    </row>
    <row r="143" spans="1:65" s="12" customFormat="1" ht="22.9" customHeight="1">
      <c r="B143" s="164"/>
      <c r="C143" s="165"/>
      <c r="D143" s="166" t="s">
        <v>74</v>
      </c>
      <c r="E143" s="178" t="s">
        <v>1347</v>
      </c>
      <c r="F143" s="178" t="s">
        <v>1348</v>
      </c>
      <c r="G143" s="165"/>
      <c r="H143" s="165"/>
      <c r="I143" s="168"/>
      <c r="J143" s="179">
        <f>BK143</f>
        <v>0</v>
      </c>
      <c r="K143" s="165"/>
      <c r="L143" s="170"/>
      <c r="M143" s="171"/>
      <c r="N143" s="172"/>
      <c r="O143" s="172"/>
      <c r="P143" s="173">
        <f>SUM(P144:P157)</f>
        <v>0</v>
      </c>
      <c r="Q143" s="172"/>
      <c r="R143" s="173">
        <f>SUM(R144:R157)</f>
        <v>1.6000000000000001E-3</v>
      </c>
      <c r="S143" s="172"/>
      <c r="T143" s="174">
        <f>SUM(T144:T157)</f>
        <v>0</v>
      </c>
      <c r="AR143" s="175" t="s">
        <v>84</v>
      </c>
      <c r="AT143" s="176" t="s">
        <v>74</v>
      </c>
      <c r="AU143" s="176" t="s">
        <v>82</v>
      </c>
      <c r="AY143" s="175" t="s">
        <v>159</v>
      </c>
      <c r="BK143" s="177">
        <f>SUM(BK144:BK157)</f>
        <v>0</v>
      </c>
    </row>
    <row r="144" spans="1:65" s="2" customFormat="1" ht="16.5" customHeight="1">
      <c r="A144" s="35"/>
      <c r="B144" s="36"/>
      <c r="C144" s="180" t="s">
        <v>414</v>
      </c>
      <c r="D144" s="180" t="s">
        <v>161</v>
      </c>
      <c r="E144" s="181" t="s">
        <v>1349</v>
      </c>
      <c r="F144" s="182" t="s">
        <v>1350</v>
      </c>
      <c r="G144" s="183" t="s">
        <v>255</v>
      </c>
      <c r="H144" s="184">
        <v>1</v>
      </c>
      <c r="I144" s="185"/>
      <c r="J144" s="186">
        <f>ROUND(I144*H144,2)</f>
        <v>0</v>
      </c>
      <c r="K144" s="182" t="s">
        <v>165</v>
      </c>
      <c r="L144" s="40"/>
      <c r="M144" s="187" t="s">
        <v>19</v>
      </c>
      <c r="N144" s="188" t="s">
        <v>46</v>
      </c>
      <c r="O144" s="65"/>
      <c r="P144" s="189">
        <f>O144*H144</f>
        <v>0</v>
      </c>
      <c r="Q144" s="189">
        <v>0</v>
      </c>
      <c r="R144" s="189">
        <f>Q144*H144</f>
        <v>0</v>
      </c>
      <c r="S144" s="189">
        <v>0</v>
      </c>
      <c r="T144" s="190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191" t="s">
        <v>275</v>
      </c>
      <c r="AT144" s="191" t="s">
        <v>161</v>
      </c>
      <c r="AU144" s="191" t="s">
        <v>84</v>
      </c>
      <c r="AY144" s="18" t="s">
        <v>159</v>
      </c>
      <c r="BE144" s="192">
        <f>IF(N144="základní",J144,0)</f>
        <v>0</v>
      </c>
      <c r="BF144" s="192">
        <f>IF(N144="snížená",J144,0)</f>
        <v>0</v>
      </c>
      <c r="BG144" s="192">
        <f>IF(N144="zákl. přenesená",J144,0)</f>
        <v>0</v>
      </c>
      <c r="BH144" s="192">
        <f>IF(N144="sníž. přenesená",J144,0)</f>
        <v>0</v>
      </c>
      <c r="BI144" s="192">
        <f>IF(N144="nulová",J144,0)</f>
        <v>0</v>
      </c>
      <c r="BJ144" s="18" t="s">
        <v>82</v>
      </c>
      <c r="BK144" s="192">
        <f>ROUND(I144*H144,2)</f>
        <v>0</v>
      </c>
      <c r="BL144" s="18" t="s">
        <v>275</v>
      </c>
      <c r="BM144" s="191" t="s">
        <v>1351</v>
      </c>
    </row>
    <row r="145" spans="1:65" s="2" customFormat="1" ht="11.25">
      <c r="A145" s="35"/>
      <c r="B145" s="36"/>
      <c r="C145" s="37"/>
      <c r="D145" s="193" t="s">
        <v>168</v>
      </c>
      <c r="E145" s="37"/>
      <c r="F145" s="194" t="s">
        <v>1352</v>
      </c>
      <c r="G145" s="37"/>
      <c r="H145" s="37"/>
      <c r="I145" s="195"/>
      <c r="J145" s="37"/>
      <c r="K145" s="37"/>
      <c r="L145" s="40"/>
      <c r="M145" s="196"/>
      <c r="N145" s="197"/>
      <c r="O145" s="65"/>
      <c r="P145" s="65"/>
      <c r="Q145" s="65"/>
      <c r="R145" s="65"/>
      <c r="S145" s="65"/>
      <c r="T145" s="66"/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T145" s="18" t="s">
        <v>168</v>
      </c>
      <c r="AU145" s="18" t="s">
        <v>84</v>
      </c>
    </row>
    <row r="146" spans="1:65" s="2" customFormat="1" ht="16.5" customHeight="1">
      <c r="A146" s="35"/>
      <c r="B146" s="36"/>
      <c r="C146" s="231" t="s">
        <v>419</v>
      </c>
      <c r="D146" s="231" t="s">
        <v>259</v>
      </c>
      <c r="E146" s="232" t="s">
        <v>1353</v>
      </c>
      <c r="F146" s="233" t="s">
        <v>1354</v>
      </c>
      <c r="G146" s="234" t="s">
        <v>255</v>
      </c>
      <c r="H146" s="235">
        <v>1</v>
      </c>
      <c r="I146" s="236"/>
      <c r="J146" s="237">
        <f>ROUND(I146*H146,2)</f>
        <v>0</v>
      </c>
      <c r="K146" s="233" t="s">
        <v>530</v>
      </c>
      <c r="L146" s="238"/>
      <c r="M146" s="239" t="s">
        <v>19</v>
      </c>
      <c r="N146" s="240" t="s">
        <v>46</v>
      </c>
      <c r="O146" s="65"/>
      <c r="P146" s="189">
        <f>O146*H146</f>
        <v>0</v>
      </c>
      <c r="Q146" s="189">
        <v>0</v>
      </c>
      <c r="R146" s="189">
        <f>Q146*H146</f>
        <v>0</v>
      </c>
      <c r="S146" s="189">
        <v>0</v>
      </c>
      <c r="T146" s="190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191" t="s">
        <v>388</v>
      </c>
      <c r="AT146" s="191" t="s">
        <v>259</v>
      </c>
      <c r="AU146" s="191" t="s">
        <v>84</v>
      </c>
      <c r="AY146" s="18" t="s">
        <v>159</v>
      </c>
      <c r="BE146" s="192">
        <f>IF(N146="základní",J146,0)</f>
        <v>0</v>
      </c>
      <c r="BF146" s="192">
        <f>IF(N146="snížená",J146,0)</f>
        <v>0</v>
      </c>
      <c r="BG146" s="192">
        <f>IF(N146="zákl. přenesená",J146,0)</f>
        <v>0</v>
      </c>
      <c r="BH146" s="192">
        <f>IF(N146="sníž. přenesená",J146,0)</f>
        <v>0</v>
      </c>
      <c r="BI146" s="192">
        <f>IF(N146="nulová",J146,0)</f>
        <v>0</v>
      </c>
      <c r="BJ146" s="18" t="s">
        <v>82</v>
      </c>
      <c r="BK146" s="192">
        <f>ROUND(I146*H146,2)</f>
        <v>0</v>
      </c>
      <c r="BL146" s="18" t="s">
        <v>275</v>
      </c>
      <c r="BM146" s="191" t="s">
        <v>1355</v>
      </c>
    </row>
    <row r="147" spans="1:65" s="2" customFormat="1" ht="16.5" customHeight="1">
      <c r="A147" s="35"/>
      <c r="B147" s="36"/>
      <c r="C147" s="180" t="s">
        <v>426</v>
      </c>
      <c r="D147" s="180" t="s">
        <v>161</v>
      </c>
      <c r="E147" s="181" t="s">
        <v>1356</v>
      </c>
      <c r="F147" s="182" t="s">
        <v>1357</v>
      </c>
      <c r="G147" s="183" t="s">
        <v>255</v>
      </c>
      <c r="H147" s="184">
        <v>1</v>
      </c>
      <c r="I147" s="185"/>
      <c r="J147" s="186">
        <f>ROUND(I147*H147,2)</f>
        <v>0</v>
      </c>
      <c r="K147" s="182" t="s">
        <v>165</v>
      </c>
      <c r="L147" s="40"/>
      <c r="M147" s="187" t="s">
        <v>19</v>
      </c>
      <c r="N147" s="188" t="s">
        <v>46</v>
      </c>
      <c r="O147" s="65"/>
      <c r="P147" s="189">
        <f>O147*H147</f>
        <v>0</v>
      </c>
      <c r="Q147" s="189">
        <v>0</v>
      </c>
      <c r="R147" s="189">
        <f>Q147*H147</f>
        <v>0</v>
      </c>
      <c r="S147" s="189">
        <v>0</v>
      </c>
      <c r="T147" s="190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191" t="s">
        <v>275</v>
      </c>
      <c r="AT147" s="191" t="s">
        <v>161</v>
      </c>
      <c r="AU147" s="191" t="s">
        <v>84</v>
      </c>
      <c r="AY147" s="18" t="s">
        <v>159</v>
      </c>
      <c r="BE147" s="192">
        <f>IF(N147="základní",J147,0)</f>
        <v>0</v>
      </c>
      <c r="BF147" s="192">
        <f>IF(N147="snížená",J147,0)</f>
        <v>0</v>
      </c>
      <c r="BG147" s="192">
        <f>IF(N147="zákl. přenesená",J147,0)</f>
        <v>0</v>
      </c>
      <c r="BH147" s="192">
        <f>IF(N147="sníž. přenesená",J147,0)</f>
        <v>0</v>
      </c>
      <c r="BI147" s="192">
        <f>IF(N147="nulová",J147,0)</f>
        <v>0</v>
      </c>
      <c r="BJ147" s="18" t="s">
        <v>82</v>
      </c>
      <c r="BK147" s="192">
        <f>ROUND(I147*H147,2)</f>
        <v>0</v>
      </c>
      <c r="BL147" s="18" t="s">
        <v>275</v>
      </c>
      <c r="BM147" s="191" t="s">
        <v>1358</v>
      </c>
    </row>
    <row r="148" spans="1:65" s="2" customFormat="1" ht="11.25">
      <c r="A148" s="35"/>
      <c r="B148" s="36"/>
      <c r="C148" s="37"/>
      <c r="D148" s="193" t="s">
        <v>168</v>
      </c>
      <c r="E148" s="37"/>
      <c r="F148" s="194" t="s">
        <v>1359</v>
      </c>
      <c r="G148" s="37"/>
      <c r="H148" s="37"/>
      <c r="I148" s="195"/>
      <c r="J148" s="37"/>
      <c r="K148" s="37"/>
      <c r="L148" s="40"/>
      <c r="M148" s="196"/>
      <c r="N148" s="197"/>
      <c r="O148" s="65"/>
      <c r="P148" s="65"/>
      <c r="Q148" s="65"/>
      <c r="R148" s="65"/>
      <c r="S148" s="65"/>
      <c r="T148" s="66"/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T148" s="18" t="s">
        <v>168</v>
      </c>
      <c r="AU148" s="18" t="s">
        <v>84</v>
      </c>
    </row>
    <row r="149" spans="1:65" s="2" customFormat="1" ht="16.5" customHeight="1">
      <c r="A149" s="35"/>
      <c r="B149" s="36"/>
      <c r="C149" s="231" t="s">
        <v>432</v>
      </c>
      <c r="D149" s="231" t="s">
        <v>259</v>
      </c>
      <c r="E149" s="232" t="s">
        <v>1360</v>
      </c>
      <c r="F149" s="233" t="s">
        <v>1361</v>
      </c>
      <c r="G149" s="234" t="s">
        <v>255</v>
      </c>
      <c r="H149" s="235">
        <v>1</v>
      </c>
      <c r="I149" s="236"/>
      <c r="J149" s="237">
        <f>ROUND(I149*H149,2)</f>
        <v>0</v>
      </c>
      <c r="K149" s="233" t="s">
        <v>530</v>
      </c>
      <c r="L149" s="238"/>
      <c r="M149" s="239" t="s">
        <v>19</v>
      </c>
      <c r="N149" s="240" t="s">
        <v>46</v>
      </c>
      <c r="O149" s="65"/>
      <c r="P149" s="189">
        <f>O149*H149</f>
        <v>0</v>
      </c>
      <c r="Q149" s="189">
        <v>0</v>
      </c>
      <c r="R149" s="189">
        <f>Q149*H149</f>
        <v>0</v>
      </c>
      <c r="S149" s="189">
        <v>0</v>
      </c>
      <c r="T149" s="190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191" t="s">
        <v>388</v>
      </c>
      <c r="AT149" s="191" t="s">
        <v>259</v>
      </c>
      <c r="AU149" s="191" t="s">
        <v>84</v>
      </c>
      <c r="AY149" s="18" t="s">
        <v>159</v>
      </c>
      <c r="BE149" s="192">
        <f>IF(N149="základní",J149,0)</f>
        <v>0</v>
      </c>
      <c r="BF149" s="192">
        <f>IF(N149="snížená",J149,0)</f>
        <v>0</v>
      </c>
      <c r="BG149" s="192">
        <f>IF(N149="zákl. přenesená",J149,0)</f>
        <v>0</v>
      </c>
      <c r="BH149" s="192">
        <f>IF(N149="sníž. přenesená",J149,0)</f>
        <v>0</v>
      </c>
      <c r="BI149" s="192">
        <f>IF(N149="nulová",J149,0)</f>
        <v>0</v>
      </c>
      <c r="BJ149" s="18" t="s">
        <v>82</v>
      </c>
      <c r="BK149" s="192">
        <f>ROUND(I149*H149,2)</f>
        <v>0</v>
      </c>
      <c r="BL149" s="18" t="s">
        <v>275</v>
      </c>
      <c r="BM149" s="191" t="s">
        <v>1362</v>
      </c>
    </row>
    <row r="150" spans="1:65" s="2" customFormat="1" ht="16.5" customHeight="1">
      <c r="A150" s="35"/>
      <c r="B150" s="36"/>
      <c r="C150" s="180" t="s">
        <v>439</v>
      </c>
      <c r="D150" s="180" t="s">
        <v>161</v>
      </c>
      <c r="E150" s="181" t="s">
        <v>1363</v>
      </c>
      <c r="F150" s="182" t="s">
        <v>1364</v>
      </c>
      <c r="G150" s="183" t="s">
        <v>255</v>
      </c>
      <c r="H150" s="184">
        <v>1</v>
      </c>
      <c r="I150" s="185"/>
      <c r="J150" s="186">
        <f>ROUND(I150*H150,2)</f>
        <v>0</v>
      </c>
      <c r="K150" s="182" t="s">
        <v>165</v>
      </c>
      <c r="L150" s="40"/>
      <c r="M150" s="187" t="s">
        <v>19</v>
      </c>
      <c r="N150" s="188" t="s">
        <v>46</v>
      </c>
      <c r="O150" s="65"/>
      <c r="P150" s="189">
        <f>O150*H150</f>
        <v>0</v>
      </c>
      <c r="Q150" s="189">
        <v>0</v>
      </c>
      <c r="R150" s="189">
        <f>Q150*H150</f>
        <v>0</v>
      </c>
      <c r="S150" s="189">
        <v>0</v>
      </c>
      <c r="T150" s="190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191" t="s">
        <v>275</v>
      </c>
      <c r="AT150" s="191" t="s">
        <v>161</v>
      </c>
      <c r="AU150" s="191" t="s">
        <v>84</v>
      </c>
      <c r="AY150" s="18" t="s">
        <v>159</v>
      </c>
      <c r="BE150" s="192">
        <f>IF(N150="základní",J150,0)</f>
        <v>0</v>
      </c>
      <c r="BF150" s="192">
        <f>IF(N150="snížená",J150,0)</f>
        <v>0</v>
      </c>
      <c r="BG150" s="192">
        <f>IF(N150="zákl. přenesená",J150,0)</f>
        <v>0</v>
      </c>
      <c r="BH150" s="192">
        <f>IF(N150="sníž. přenesená",J150,0)</f>
        <v>0</v>
      </c>
      <c r="BI150" s="192">
        <f>IF(N150="nulová",J150,0)</f>
        <v>0</v>
      </c>
      <c r="BJ150" s="18" t="s">
        <v>82</v>
      </c>
      <c r="BK150" s="192">
        <f>ROUND(I150*H150,2)</f>
        <v>0</v>
      </c>
      <c r="BL150" s="18" t="s">
        <v>275</v>
      </c>
      <c r="BM150" s="191" t="s">
        <v>1365</v>
      </c>
    </row>
    <row r="151" spans="1:65" s="2" customFormat="1" ht="11.25">
      <c r="A151" s="35"/>
      <c r="B151" s="36"/>
      <c r="C151" s="37"/>
      <c r="D151" s="193" t="s">
        <v>168</v>
      </c>
      <c r="E151" s="37"/>
      <c r="F151" s="194" t="s">
        <v>1366</v>
      </c>
      <c r="G151" s="37"/>
      <c r="H151" s="37"/>
      <c r="I151" s="195"/>
      <c r="J151" s="37"/>
      <c r="K151" s="37"/>
      <c r="L151" s="40"/>
      <c r="M151" s="196"/>
      <c r="N151" s="197"/>
      <c r="O151" s="65"/>
      <c r="P151" s="65"/>
      <c r="Q151" s="65"/>
      <c r="R151" s="65"/>
      <c r="S151" s="65"/>
      <c r="T151" s="66"/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T151" s="18" t="s">
        <v>168</v>
      </c>
      <c r="AU151" s="18" t="s">
        <v>84</v>
      </c>
    </row>
    <row r="152" spans="1:65" s="2" customFormat="1" ht="16.5" customHeight="1">
      <c r="A152" s="35"/>
      <c r="B152" s="36"/>
      <c r="C152" s="231" t="s">
        <v>445</v>
      </c>
      <c r="D152" s="231" t="s">
        <v>259</v>
      </c>
      <c r="E152" s="232" t="s">
        <v>1367</v>
      </c>
      <c r="F152" s="233" t="s">
        <v>1368</v>
      </c>
      <c r="G152" s="234" t="s">
        <v>255</v>
      </c>
      <c r="H152" s="235">
        <v>1</v>
      </c>
      <c r="I152" s="236"/>
      <c r="J152" s="237">
        <f>ROUND(I152*H152,2)</f>
        <v>0</v>
      </c>
      <c r="K152" s="233" t="s">
        <v>165</v>
      </c>
      <c r="L152" s="238"/>
      <c r="M152" s="239" t="s">
        <v>19</v>
      </c>
      <c r="N152" s="240" t="s">
        <v>46</v>
      </c>
      <c r="O152" s="65"/>
      <c r="P152" s="189">
        <f>O152*H152</f>
        <v>0</v>
      </c>
      <c r="Q152" s="189">
        <v>1E-4</v>
      </c>
      <c r="R152" s="189">
        <f>Q152*H152</f>
        <v>1E-4</v>
      </c>
      <c r="S152" s="189">
        <v>0</v>
      </c>
      <c r="T152" s="190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191" t="s">
        <v>388</v>
      </c>
      <c r="AT152" s="191" t="s">
        <v>259</v>
      </c>
      <c r="AU152" s="191" t="s">
        <v>84</v>
      </c>
      <c r="AY152" s="18" t="s">
        <v>159</v>
      </c>
      <c r="BE152" s="192">
        <f>IF(N152="základní",J152,0)</f>
        <v>0</v>
      </c>
      <c r="BF152" s="192">
        <f>IF(N152="snížená",J152,0)</f>
        <v>0</v>
      </c>
      <c r="BG152" s="192">
        <f>IF(N152="zákl. přenesená",J152,0)</f>
        <v>0</v>
      </c>
      <c r="BH152" s="192">
        <f>IF(N152="sníž. přenesená",J152,0)</f>
        <v>0</v>
      </c>
      <c r="BI152" s="192">
        <f>IF(N152="nulová",J152,0)</f>
        <v>0</v>
      </c>
      <c r="BJ152" s="18" t="s">
        <v>82</v>
      </c>
      <c r="BK152" s="192">
        <f>ROUND(I152*H152,2)</f>
        <v>0</v>
      </c>
      <c r="BL152" s="18" t="s">
        <v>275</v>
      </c>
      <c r="BM152" s="191" t="s">
        <v>1369</v>
      </c>
    </row>
    <row r="153" spans="1:65" s="2" customFormat="1" ht="16.5" customHeight="1">
      <c r="A153" s="35"/>
      <c r="B153" s="36"/>
      <c r="C153" s="231" t="s">
        <v>451</v>
      </c>
      <c r="D153" s="231" t="s">
        <v>259</v>
      </c>
      <c r="E153" s="232" t="s">
        <v>1370</v>
      </c>
      <c r="F153" s="233" t="s">
        <v>1371</v>
      </c>
      <c r="G153" s="234" t="s">
        <v>255</v>
      </c>
      <c r="H153" s="235">
        <v>1</v>
      </c>
      <c r="I153" s="236"/>
      <c r="J153" s="237">
        <f>ROUND(I153*H153,2)</f>
        <v>0</v>
      </c>
      <c r="K153" s="233" t="s">
        <v>165</v>
      </c>
      <c r="L153" s="238"/>
      <c r="M153" s="239" t="s">
        <v>19</v>
      </c>
      <c r="N153" s="240" t="s">
        <v>46</v>
      </c>
      <c r="O153" s="65"/>
      <c r="P153" s="189">
        <f>O153*H153</f>
        <v>0</v>
      </c>
      <c r="Q153" s="189">
        <v>1.5E-3</v>
      </c>
      <c r="R153" s="189">
        <f>Q153*H153</f>
        <v>1.5E-3</v>
      </c>
      <c r="S153" s="189">
        <v>0</v>
      </c>
      <c r="T153" s="190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191" t="s">
        <v>388</v>
      </c>
      <c r="AT153" s="191" t="s">
        <v>259</v>
      </c>
      <c r="AU153" s="191" t="s">
        <v>84</v>
      </c>
      <c r="AY153" s="18" t="s">
        <v>159</v>
      </c>
      <c r="BE153" s="192">
        <f>IF(N153="základní",J153,0)</f>
        <v>0</v>
      </c>
      <c r="BF153" s="192">
        <f>IF(N153="snížená",J153,0)</f>
        <v>0</v>
      </c>
      <c r="BG153" s="192">
        <f>IF(N153="zákl. přenesená",J153,0)</f>
        <v>0</v>
      </c>
      <c r="BH153" s="192">
        <f>IF(N153="sníž. přenesená",J153,0)</f>
        <v>0</v>
      </c>
      <c r="BI153" s="192">
        <f>IF(N153="nulová",J153,0)</f>
        <v>0</v>
      </c>
      <c r="BJ153" s="18" t="s">
        <v>82</v>
      </c>
      <c r="BK153" s="192">
        <f>ROUND(I153*H153,2)</f>
        <v>0</v>
      </c>
      <c r="BL153" s="18" t="s">
        <v>275</v>
      </c>
      <c r="BM153" s="191" t="s">
        <v>1372</v>
      </c>
    </row>
    <row r="154" spans="1:65" s="2" customFormat="1" ht="24.2" customHeight="1">
      <c r="A154" s="35"/>
      <c r="B154" s="36"/>
      <c r="C154" s="180" t="s">
        <v>456</v>
      </c>
      <c r="D154" s="180" t="s">
        <v>161</v>
      </c>
      <c r="E154" s="181" t="s">
        <v>1373</v>
      </c>
      <c r="F154" s="182" t="s">
        <v>1374</v>
      </c>
      <c r="G154" s="183" t="s">
        <v>174</v>
      </c>
      <c r="H154" s="184">
        <v>2E-3</v>
      </c>
      <c r="I154" s="185"/>
      <c r="J154" s="186">
        <f>ROUND(I154*H154,2)</f>
        <v>0</v>
      </c>
      <c r="K154" s="182" t="s">
        <v>165</v>
      </c>
      <c r="L154" s="40"/>
      <c r="M154" s="187" t="s">
        <v>19</v>
      </c>
      <c r="N154" s="188" t="s">
        <v>46</v>
      </c>
      <c r="O154" s="65"/>
      <c r="P154" s="189">
        <f>O154*H154</f>
        <v>0</v>
      </c>
      <c r="Q154" s="189">
        <v>0</v>
      </c>
      <c r="R154" s="189">
        <f>Q154*H154</f>
        <v>0</v>
      </c>
      <c r="S154" s="189">
        <v>0</v>
      </c>
      <c r="T154" s="190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191" t="s">
        <v>275</v>
      </c>
      <c r="AT154" s="191" t="s">
        <v>161</v>
      </c>
      <c r="AU154" s="191" t="s">
        <v>84</v>
      </c>
      <c r="AY154" s="18" t="s">
        <v>159</v>
      </c>
      <c r="BE154" s="192">
        <f>IF(N154="základní",J154,0)</f>
        <v>0</v>
      </c>
      <c r="BF154" s="192">
        <f>IF(N154="snížená",J154,0)</f>
        <v>0</v>
      </c>
      <c r="BG154" s="192">
        <f>IF(N154="zákl. přenesená",J154,0)</f>
        <v>0</v>
      </c>
      <c r="BH154" s="192">
        <f>IF(N154="sníž. přenesená",J154,0)</f>
        <v>0</v>
      </c>
      <c r="BI154" s="192">
        <f>IF(N154="nulová",J154,0)</f>
        <v>0</v>
      </c>
      <c r="BJ154" s="18" t="s">
        <v>82</v>
      </c>
      <c r="BK154" s="192">
        <f>ROUND(I154*H154,2)</f>
        <v>0</v>
      </c>
      <c r="BL154" s="18" t="s">
        <v>275</v>
      </c>
      <c r="BM154" s="191" t="s">
        <v>1375</v>
      </c>
    </row>
    <row r="155" spans="1:65" s="2" customFormat="1" ht="11.25">
      <c r="A155" s="35"/>
      <c r="B155" s="36"/>
      <c r="C155" s="37"/>
      <c r="D155" s="193" t="s">
        <v>168</v>
      </c>
      <c r="E155" s="37"/>
      <c r="F155" s="194" t="s">
        <v>1376</v>
      </c>
      <c r="G155" s="37"/>
      <c r="H155" s="37"/>
      <c r="I155" s="195"/>
      <c r="J155" s="37"/>
      <c r="K155" s="37"/>
      <c r="L155" s="40"/>
      <c r="M155" s="196"/>
      <c r="N155" s="197"/>
      <c r="O155" s="65"/>
      <c r="P155" s="65"/>
      <c r="Q155" s="65"/>
      <c r="R155" s="65"/>
      <c r="S155" s="65"/>
      <c r="T155" s="66"/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T155" s="18" t="s">
        <v>168</v>
      </c>
      <c r="AU155" s="18" t="s">
        <v>84</v>
      </c>
    </row>
    <row r="156" spans="1:65" s="2" customFormat="1" ht="24.2" customHeight="1">
      <c r="A156" s="35"/>
      <c r="B156" s="36"/>
      <c r="C156" s="180" t="s">
        <v>461</v>
      </c>
      <c r="D156" s="180" t="s">
        <v>161</v>
      </c>
      <c r="E156" s="181" t="s">
        <v>1377</v>
      </c>
      <c r="F156" s="182" t="s">
        <v>1378</v>
      </c>
      <c r="G156" s="183" t="s">
        <v>174</v>
      </c>
      <c r="H156" s="184">
        <v>2E-3</v>
      </c>
      <c r="I156" s="185"/>
      <c r="J156" s="186">
        <f>ROUND(I156*H156,2)</f>
        <v>0</v>
      </c>
      <c r="K156" s="182" t="s">
        <v>165</v>
      </c>
      <c r="L156" s="40"/>
      <c r="M156" s="187" t="s">
        <v>19</v>
      </c>
      <c r="N156" s="188" t="s">
        <v>46</v>
      </c>
      <c r="O156" s="65"/>
      <c r="P156" s="189">
        <f>O156*H156</f>
        <v>0</v>
      </c>
      <c r="Q156" s="189">
        <v>0</v>
      </c>
      <c r="R156" s="189">
        <f>Q156*H156</f>
        <v>0</v>
      </c>
      <c r="S156" s="189">
        <v>0</v>
      </c>
      <c r="T156" s="190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191" t="s">
        <v>275</v>
      </c>
      <c r="AT156" s="191" t="s">
        <v>161</v>
      </c>
      <c r="AU156" s="191" t="s">
        <v>84</v>
      </c>
      <c r="AY156" s="18" t="s">
        <v>159</v>
      </c>
      <c r="BE156" s="192">
        <f>IF(N156="základní",J156,0)</f>
        <v>0</v>
      </c>
      <c r="BF156" s="192">
        <f>IF(N156="snížená",J156,0)</f>
        <v>0</v>
      </c>
      <c r="BG156" s="192">
        <f>IF(N156="zákl. přenesená",J156,0)</f>
        <v>0</v>
      </c>
      <c r="BH156" s="192">
        <f>IF(N156="sníž. přenesená",J156,0)</f>
        <v>0</v>
      </c>
      <c r="BI156" s="192">
        <f>IF(N156="nulová",J156,0)</f>
        <v>0</v>
      </c>
      <c r="BJ156" s="18" t="s">
        <v>82</v>
      </c>
      <c r="BK156" s="192">
        <f>ROUND(I156*H156,2)</f>
        <v>0</v>
      </c>
      <c r="BL156" s="18" t="s">
        <v>275</v>
      </c>
      <c r="BM156" s="191" t="s">
        <v>1379</v>
      </c>
    </row>
    <row r="157" spans="1:65" s="2" customFormat="1" ht="11.25">
      <c r="A157" s="35"/>
      <c r="B157" s="36"/>
      <c r="C157" s="37"/>
      <c r="D157" s="193" t="s">
        <v>168</v>
      </c>
      <c r="E157" s="37"/>
      <c r="F157" s="194" t="s">
        <v>1380</v>
      </c>
      <c r="G157" s="37"/>
      <c r="H157" s="37"/>
      <c r="I157" s="195"/>
      <c r="J157" s="37"/>
      <c r="K157" s="37"/>
      <c r="L157" s="40"/>
      <c r="M157" s="196"/>
      <c r="N157" s="197"/>
      <c r="O157" s="65"/>
      <c r="P157" s="65"/>
      <c r="Q157" s="65"/>
      <c r="R157" s="65"/>
      <c r="S157" s="65"/>
      <c r="T157" s="66"/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T157" s="18" t="s">
        <v>168</v>
      </c>
      <c r="AU157" s="18" t="s">
        <v>84</v>
      </c>
    </row>
    <row r="158" spans="1:65" s="12" customFormat="1" ht="25.9" customHeight="1">
      <c r="B158" s="164"/>
      <c r="C158" s="165"/>
      <c r="D158" s="166" t="s">
        <v>74</v>
      </c>
      <c r="E158" s="167" t="s">
        <v>259</v>
      </c>
      <c r="F158" s="167" t="s">
        <v>1381</v>
      </c>
      <c r="G158" s="165"/>
      <c r="H158" s="165"/>
      <c r="I158" s="168"/>
      <c r="J158" s="169">
        <f>BK158</f>
        <v>0</v>
      </c>
      <c r="K158" s="165"/>
      <c r="L158" s="170"/>
      <c r="M158" s="171"/>
      <c r="N158" s="172"/>
      <c r="O158" s="172"/>
      <c r="P158" s="173">
        <f>P159</f>
        <v>0</v>
      </c>
      <c r="Q158" s="172"/>
      <c r="R158" s="173">
        <f>R159</f>
        <v>1.58E-3</v>
      </c>
      <c r="S158" s="172"/>
      <c r="T158" s="174">
        <f>T159</f>
        <v>0</v>
      </c>
      <c r="AR158" s="175" t="s">
        <v>109</v>
      </c>
      <c r="AT158" s="176" t="s">
        <v>74</v>
      </c>
      <c r="AU158" s="176" t="s">
        <v>75</v>
      </c>
      <c r="AY158" s="175" t="s">
        <v>159</v>
      </c>
      <c r="BK158" s="177">
        <f>BK159</f>
        <v>0</v>
      </c>
    </row>
    <row r="159" spans="1:65" s="12" customFormat="1" ht="22.9" customHeight="1">
      <c r="B159" s="164"/>
      <c r="C159" s="165"/>
      <c r="D159" s="166" t="s">
        <v>74</v>
      </c>
      <c r="E159" s="178" t="s">
        <v>1382</v>
      </c>
      <c r="F159" s="178" t="s">
        <v>1383</v>
      </c>
      <c r="G159" s="165"/>
      <c r="H159" s="165"/>
      <c r="I159" s="168"/>
      <c r="J159" s="179">
        <f>BK159</f>
        <v>0</v>
      </c>
      <c r="K159" s="165"/>
      <c r="L159" s="170"/>
      <c r="M159" s="171"/>
      <c r="N159" s="172"/>
      <c r="O159" s="172"/>
      <c r="P159" s="173">
        <f>SUM(P160:P168)</f>
        <v>0</v>
      </c>
      <c r="Q159" s="172"/>
      <c r="R159" s="173">
        <f>SUM(R160:R168)</f>
        <v>1.58E-3</v>
      </c>
      <c r="S159" s="172"/>
      <c r="T159" s="174">
        <f>SUM(T160:T168)</f>
        <v>0</v>
      </c>
      <c r="AR159" s="175" t="s">
        <v>109</v>
      </c>
      <c r="AT159" s="176" t="s">
        <v>74</v>
      </c>
      <c r="AU159" s="176" t="s">
        <v>82</v>
      </c>
      <c r="AY159" s="175" t="s">
        <v>159</v>
      </c>
      <c r="BK159" s="177">
        <f>SUM(BK160:BK168)</f>
        <v>0</v>
      </c>
    </row>
    <row r="160" spans="1:65" s="2" customFormat="1" ht="37.9" customHeight="1">
      <c r="A160" s="35"/>
      <c r="B160" s="36"/>
      <c r="C160" s="180" t="s">
        <v>467</v>
      </c>
      <c r="D160" s="180" t="s">
        <v>161</v>
      </c>
      <c r="E160" s="181" t="s">
        <v>1384</v>
      </c>
      <c r="F160" s="182" t="s">
        <v>1385</v>
      </c>
      <c r="G160" s="183" t="s">
        <v>198</v>
      </c>
      <c r="H160" s="184">
        <v>30</v>
      </c>
      <c r="I160" s="185"/>
      <c r="J160" s="186">
        <f>ROUND(I160*H160,2)</f>
        <v>0</v>
      </c>
      <c r="K160" s="182" t="s">
        <v>165</v>
      </c>
      <c r="L160" s="40"/>
      <c r="M160" s="187" t="s">
        <v>19</v>
      </c>
      <c r="N160" s="188" t="s">
        <v>46</v>
      </c>
      <c r="O160" s="65"/>
      <c r="P160" s="189">
        <f>O160*H160</f>
        <v>0</v>
      </c>
      <c r="Q160" s="189">
        <v>0</v>
      </c>
      <c r="R160" s="189">
        <f>Q160*H160</f>
        <v>0</v>
      </c>
      <c r="S160" s="189">
        <v>0</v>
      </c>
      <c r="T160" s="190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191" t="s">
        <v>250</v>
      </c>
      <c r="AT160" s="191" t="s">
        <v>161</v>
      </c>
      <c r="AU160" s="191" t="s">
        <v>84</v>
      </c>
      <c r="AY160" s="18" t="s">
        <v>159</v>
      </c>
      <c r="BE160" s="192">
        <f>IF(N160="základní",J160,0)</f>
        <v>0</v>
      </c>
      <c r="BF160" s="192">
        <f>IF(N160="snížená",J160,0)</f>
        <v>0</v>
      </c>
      <c r="BG160" s="192">
        <f>IF(N160="zákl. přenesená",J160,0)</f>
        <v>0</v>
      </c>
      <c r="BH160" s="192">
        <f>IF(N160="sníž. přenesená",J160,0)</f>
        <v>0</v>
      </c>
      <c r="BI160" s="192">
        <f>IF(N160="nulová",J160,0)</f>
        <v>0</v>
      </c>
      <c r="BJ160" s="18" t="s">
        <v>82</v>
      </c>
      <c r="BK160" s="192">
        <f>ROUND(I160*H160,2)</f>
        <v>0</v>
      </c>
      <c r="BL160" s="18" t="s">
        <v>250</v>
      </c>
      <c r="BM160" s="191" t="s">
        <v>1386</v>
      </c>
    </row>
    <row r="161" spans="1:65" s="2" customFormat="1" ht="11.25">
      <c r="A161" s="35"/>
      <c r="B161" s="36"/>
      <c r="C161" s="37"/>
      <c r="D161" s="193" t="s">
        <v>168</v>
      </c>
      <c r="E161" s="37"/>
      <c r="F161" s="194" t="s">
        <v>1387</v>
      </c>
      <c r="G161" s="37"/>
      <c r="H161" s="37"/>
      <c r="I161" s="195"/>
      <c r="J161" s="37"/>
      <c r="K161" s="37"/>
      <c r="L161" s="40"/>
      <c r="M161" s="196"/>
      <c r="N161" s="197"/>
      <c r="O161" s="65"/>
      <c r="P161" s="65"/>
      <c r="Q161" s="65"/>
      <c r="R161" s="65"/>
      <c r="S161" s="65"/>
      <c r="T161" s="66"/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T161" s="18" t="s">
        <v>168</v>
      </c>
      <c r="AU161" s="18" t="s">
        <v>84</v>
      </c>
    </row>
    <row r="162" spans="1:65" s="2" customFormat="1" ht="16.5" customHeight="1">
      <c r="A162" s="35"/>
      <c r="B162" s="36"/>
      <c r="C162" s="231" t="s">
        <v>472</v>
      </c>
      <c r="D162" s="231" t="s">
        <v>259</v>
      </c>
      <c r="E162" s="232" t="s">
        <v>1388</v>
      </c>
      <c r="F162" s="233" t="s">
        <v>1389</v>
      </c>
      <c r="G162" s="234" t="s">
        <v>198</v>
      </c>
      <c r="H162" s="235">
        <v>30</v>
      </c>
      <c r="I162" s="236"/>
      <c r="J162" s="237">
        <f>ROUND(I162*H162,2)</f>
        <v>0</v>
      </c>
      <c r="K162" s="233" t="s">
        <v>165</v>
      </c>
      <c r="L162" s="238"/>
      <c r="M162" s="239" t="s">
        <v>19</v>
      </c>
      <c r="N162" s="240" t="s">
        <v>46</v>
      </c>
      <c r="O162" s="65"/>
      <c r="P162" s="189">
        <f>O162*H162</f>
        <v>0</v>
      </c>
      <c r="Q162" s="189">
        <v>5.0000000000000002E-5</v>
      </c>
      <c r="R162" s="189">
        <f>Q162*H162</f>
        <v>1.5E-3</v>
      </c>
      <c r="S162" s="189">
        <v>0</v>
      </c>
      <c r="T162" s="190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191" t="s">
        <v>1390</v>
      </c>
      <c r="AT162" s="191" t="s">
        <v>259</v>
      </c>
      <c r="AU162" s="191" t="s">
        <v>84</v>
      </c>
      <c r="AY162" s="18" t="s">
        <v>159</v>
      </c>
      <c r="BE162" s="192">
        <f>IF(N162="základní",J162,0)</f>
        <v>0</v>
      </c>
      <c r="BF162" s="192">
        <f>IF(N162="snížená",J162,0)</f>
        <v>0</v>
      </c>
      <c r="BG162" s="192">
        <f>IF(N162="zákl. přenesená",J162,0)</f>
        <v>0</v>
      </c>
      <c r="BH162" s="192">
        <f>IF(N162="sníž. přenesená",J162,0)</f>
        <v>0</v>
      </c>
      <c r="BI162" s="192">
        <f>IF(N162="nulová",J162,0)</f>
        <v>0</v>
      </c>
      <c r="BJ162" s="18" t="s">
        <v>82</v>
      </c>
      <c r="BK162" s="192">
        <f>ROUND(I162*H162,2)</f>
        <v>0</v>
      </c>
      <c r="BL162" s="18" t="s">
        <v>250</v>
      </c>
      <c r="BM162" s="191" t="s">
        <v>1391</v>
      </c>
    </row>
    <row r="163" spans="1:65" s="2" customFormat="1" ht="16.5" customHeight="1">
      <c r="A163" s="35"/>
      <c r="B163" s="36"/>
      <c r="C163" s="180" t="s">
        <v>477</v>
      </c>
      <c r="D163" s="180" t="s">
        <v>161</v>
      </c>
      <c r="E163" s="181" t="s">
        <v>1392</v>
      </c>
      <c r="F163" s="182" t="s">
        <v>1393</v>
      </c>
      <c r="G163" s="183" t="s">
        <v>255</v>
      </c>
      <c r="H163" s="184">
        <v>1</v>
      </c>
      <c r="I163" s="185"/>
      <c r="J163" s="186">
        <f>ROUND(I163*H163,2)</f>
        <v>0</v>
      </c>
      <c r="K163" s="182" t="s">
        <v>165</v>
      </c>
      <c r="L163" s="40"/>
      <c r="M163" s="187" t="s">
        <v>19</v>
      </c>
      <c r="N163" s="188" t="s">
        <v>46</v>
      </c>
      <c r="O163" s="65"/>
      <c r="P163" s="189">
        <f>O163*H163</f>
        <v>0</v>
      </c>
      <c r="Q163" s="189">
        <v>0</v>
      </c>
      <c r="R163" s="189">
        <f>Q163*H163</f>
        <v>0</v>
      </c>
      <c r="S163" s="189">
        <v>0</v>
      </c>
      <c r="T163" s="190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191" t="s">
        <v>250</v>
      </c>
      <c r="AT163" s="191" t="s">
        <v>161</v>
      </c>
      <c r="AU163" s="191" t="s">
        <v>84</v>
      </c>
      <c r="AY163" s="18" t="s">
        <v>159</v>
      </c>
      <c r="BE163" s="192">
        <f>IF(N163="základní",J163,0)</f>
        <v>0</v>
      </c>
      <c r="BF163" s="192">
        <f>IF(N163="snížená",J163,0)</f>
        <v>0</v>
      </c>
      <c r="BG163" s="192">
        <f>IF(N163="zákl. přenesená",J163,0)</f>
        <v>0</v>
      </c>
      <c r="BH163" s="192">
        <f>IF(N163="sníž. přenesená",J163,0)</f>
        <v>0</v>
      </c>
      <c r="BI163" s="192">
        <f>IF(N163="nulová",J163,0)</f>
        <v>0</v>
      </c>
      <c r="BJ163" s="18" t="s">
        <v>82</v>
      </c>
      <c r="BK163" s="192">
        <f>ROUND(I163*H163,2)</f>
        <v>0</v>
      </c>
      <c r="BL163" s="18" t="s">
        <v>250</v>
      </c>
      <c r="BM163" s="191" t="s">
        <v>1394</v>
      </c>
    </row>
    <row r="164" spans="1:65" s="2" customFormat="1" ht="11.25">
      <c r="A164" s="35"/>
      <c r="B164" s="36"/>
      <c r="C164" s="37"/>
      <c r="D164" s="193" t="s">
        <v>168</v>
      </c>
      <c r="E164" s="37"/>
      <c r="F164" s="194" t="s">
        <v>1395</v>
      </c>
      <c r="G164" s="37"/>
      <c r="H164" s="37"/>
      <c r="I164" s="195"/>
      <c r="J164" s="37"/>
      <c r="K164" s="37"/>
      <c r="L164" s="40"/>
      <c r="M164" s="196"/>
      <c r="N164" s="197"/>
      <c r="O164" s="65"/>
      <c r="P164" s="65"/>
      <c r="Q164" s="65"/>
      <c r="R164" s="65"/>
      <c r="S164" s="65"/>
      <c r="T164" s="66"/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T164" s="18" t="s">
        <v>168</v>
      </c>
      <c r="AU164" s="18" t="s">
        <v>84</v>
      </c>
    </row>
    <row r="165" spans="1:65" s="2" customFormat="1" ht="16.5" customHeight="1">
      <c r="A165" s="35"/>
      <c r="B165" s="36"/>
      <c r="C165" s="231" t="s">
        <v>485</v>
      </c>
      <c r="D165" s="231" t="s">
        <v>259</v>
      </c>
      <c r="E165" s="232" t="s">
        <v>1396</v>
      </c>
      <c r="F165" s="233" t="s">
        <v>1397</v>
      </c>
      <c r="G165" s="234" t="s">
        <v>255</v>
      </c>
      <c r="H165" s="235">
        <v>1</v>
      </c>
      <c r="I165" s="236"/>
      <c r="J165" s="237">
        <f>ROUND(I165*H165,2)</f>
        <v>0</v>
      </c>
      <c r="K165" s="233" t="s">
        <v>165</v>
      </c>
      <c r="L165" s="238"/>
      <c r="M165" s="239" t="s">
        <v>19</v>
      </c>
      <c r="N165" s="240" t="s">
        <v>46</v>
      </c>
      <c r="O165" s="65"/>
      <c r="P165" s="189">
        <f>O165*H165</f>
        <v>0</v>
      </c>
      <c r="Q165" s="189">
        <v>8.0000000000000007E-5</v>
      </c>
      <c r="R165" s="189">
        <f>Q165*H165</f>
        <v>8.0000000000000007E-5</v>
      </c>
      <c r="S165" s="189">
        <v>0</v>
      </c>
      <c r="T165" s="190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191" t="s">
        <v>1390</v>
      </c>
      <c r="AT165" s="191" t="s">
        <v>259</v>
      </c>
      <c r="AU165" s="191" t="s">
        <v>84</v>
      </c>
      <c r="AY165" s="18" t="s">
        <v>159</v>
      </c>
      <c r="BE165" s="192">
        <f>IF(N165="základní",J165,0)</f>
        <v>0</v>
      </c>
      <c r="BF165" s="192">
        <f>IF(N165="snížená",J165,0)</f>
        <v>0</v>
      </c>
      <c r="BG165" s="192">
        <f>IF(N165="zákl. přenesená",J165,0)</f>
        <v>0</v>
      </c>
      <c r="BH165" s="192">
        <f>IF(N165="sníž. přenesená",J165,0)</f>
        <v>0</v>
      </c>
      <c r="BI165" s="192">
        <f>IF(N165="nulová",J165,0)</f>
        <v>0</v>
      </c>
      <c r="BJ165" s="18" t="s">
        <v>82</v>
      </c>
      <c r="BK165" s="192">
        <f>ROUND(I165*H165,2)</f>
        <v>0</v>
      </c>
      <c r="BL165" s="18" t="s">
        <v>250</v>
      </c>
      <c r="BM165" s="191" t="s">
        <v>1398</v>
      </c>
    </row>
    <row r="166" spans="1:65" s="2" customFormat="1" ht="16.5" customHeight="1">
      <c r="A166" s="35"/>
      <c r="B166" s="36"/>
      <c r="C166" s="180" t="s">
        <v>490</v>
      </c>
      <c r="D166" s="180" t="s">
        <v>161</v>
      </c>
      <c r="E166" s="181" t="s">
        <v>1399</v>
      </c>
      <c r="F166" s="182" t="s">
        <v>1400</v>
      </c>
      <c r="G166" s="183" t="s">
        <v>255</v>
      </c>
      <c r="H166" s="184">
        <v>1</v>
      </c>
      <c r="I166" s="185"/>
      <c r="J166" s="186">
        <f>ROUND(I166*H166,2)</f>
        <v>0</v>
      </c>
      <c r="K166" s="182" t="s">
        <v>165</v>
      </c>
      <c r="L166" s="40"/>
      <c r="M166" s="187" t="s">
        <v>19</v>
      </c>
      <c r="N166" s="188" t="s">
        <v>46</v>
      </c>
      <c r="O166" s="65"/>
      <c r="P166" s="189">
        <f>O166*H166</f>
        <v>0</v>
      </c>
      <c r="Q166" s="189">
        <v>0</v>
      </c>
      <c r="R166" s="189">
        <f>Q166*H166</f>
        <v>0</v>
      </c>
      <c r="S166" s="189">
        <v>0</v>
      </c>
      <c r="T166" s="190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191" t="s">
        <v>250</v>
      </c>
      <c r="AT166" s="191" t="s">
        <v>161</v>
      </c>
      <c r="AU166" s="191" t="s">
        <v>84</v>
      </c>
      <c r="AY166" s="18" t="s">
        <v>159</v>
      </c>
      <c r="BE166" s="192">
        <f>IF(N166="základní",J166,0)</f>
        <v>0</v>
      </c>
      <c r="BF166" s="192">
        <f>IF(N166="snížená",J166,0)</f>
        <v>0</v>
      </c>
      <c r="BG166" s="192">
        <f>IF(N166="zákl. přenesená",J166,0)</f>
        <v>0</v>
      </c>
      <c r="BH166" s="192">
        <f>IF(N166="sníž. přenesená",J166,0)</f>
        <v>0</v>
      </c>
      <c r="BI166" s="192">
        <f>IF(N166="nulová",J166,0)</f>
        <v>0</v>
      </c>
      <c r="BJ166" s="18" t="s">
        <v>82</v>
      </c>
      <c r="BK166" s="192">
        <f>ROUND(I166*H166,2)</f>
        <v>0</v>
      </c>
      <c r="BL166" s="18" t="s">
        <v>250</v>
      </c>
      <c r="BM166" s="191" t="s">
        <v>1401</v>
      </c>
    </row>
    <row r="167" spans="1:65" s="2" customFormat="1" ht="11.25">
      <c r="A167" s="35"/>
      <c r="B167" s="36"/>
      <c r="C167" s="37"/>
      <c r="D167" s="193" t="s">
        <v>168</v>
      </c>
      <c r="E167" s="37"/>
      <c r="F167" s="194" t="s">
        <v>1402</v>
      </c>
      <c r="G167" s="37"/>
      <c r="H167" s="37"/>
      <c r="I167" s="195"/>
      <c r="J167" s="37"/>
      <c r="K167" s="37"/>
      <c r="L167" s="40"/>
      <c r="M167" s="196"/>
      <c r="N167" s="197"/>
      <c r="O167" s="65"/>
      <c r="P167" s="65"/>
      <c r="Q167" s="65"/>
      <c r="R167" s="65"/>
      <c r="S167" s="65"/>
      <c r="T167" s="66"/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T167" s="18" t="s">
        <v>168</v>
      </c>
      <c r="AU167" s="18" t="s">
        <v>84</v>
      </c>
    </row>
    <row r="168" spans="1:65" s="2" customFormat="1" ht="16.5" customHeight="1">
      <c r="A168" s="35"/>
      <c r="B168" s="36"/>
      <c r="C168" s="231" t="s">
        <v>495</v>
      </c>
      <c r="D168" s="231" t="s">
        <v>259</v>
      </c>
      <c r="E168" s="232" t="s">
        <v>1403</v>
      </c>
      <c r="F168" s="233" t="s">
        <v>1404</v>
      </c>
      <c r="G168" s="234" t="s">
        <v>255</v>
      </c>
      <c r="H168" s="235">
        <v>1</v>
      </c>
      <c r="I168" s="236"/>
      <c r="J168" s="237">
        <f>ROUND(I168*H168,2)</f>
        <v>0</v>
      </c>
      <c r="K168" s="233" t="s">
        <v>530</v>
      </c>
      <c r="L168" s="238"/>
      <c r="M168" s="239" t="s">
        <v>19</v>
      </c>
      <c r="N168" s="240" t="s">
        <v>46</v>
      </c>
      <c r="O168" s="65"/>
      <c r="P168" s="189">
        <f>O168*H168</f>
        <v>0</v>
      </c>
      <c r="Q168" s="189">
        <v>0</v>
      </c>
      <c r="R168" s="189">
        <f>Q168*H168</f>
        <v>0</v>
      </c>
      <c r="S168" s="189">
        <v>0</v>
      </c>
      <c r="T168" s="190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191" t="s">
        <v>1390</v>
      </c>
      <c r="AT168" s="191" t="s">
        <v>259</v>
      </c>
      <c r="AU168" s="191" t="s">
        <v>84</v>
      </c>
      <c r="AY168" s="18" t="s">
        <v>159</v>
      </c>
      <c r="BE168" s="192">
        <f>IF(N168="základní",J168,0)</f>
        <v>0</v>
      </c>
      <c r="BF168" s="192">
        <f>IF(N168="snížená",J168,0)</f>
        <v>0</v>
      </c>
      <c r="BG168" s="192">
        <f>IF(N168="zákl. přenesená",J168,0)</f>
        <v>0</v>
      </c>
      <c r="BH168" s="192">
        <f>IF(N168="sníž. přenesená",J168,0)</f>
        <v>0</v>
      </c>
      <c r="BI168" s="192">
        <f>IF(N168="nulová",J168,0)</f>
        <v>0</v>
      </c>
      <c r="BJ168" s="18" t="s">
        <v>82</v>
      </c>
      <c r="BK168" s="192">
        <f>ROUND(I168*H168,2)</f>
        <v>0</v>
      </c>
      <c r="BL168" s="18" t="s">
        <v>250</v>
      </c>
      <c r="BM168" s="191" t="s">
        <v>1405</v>
      </c>
    </row>
    <row r="169" spans="1:65" s="12" customFormat="1" ht="25.9" customHeight="1">
      <c r="B169" s="164"/>
      <c r="C169" s="165"/>
      <c r="D169" s="166" t="s">
        <v>74</v>
      </c>
      <c r="E169" s="167" t="s">
        <v>1019</v>
      </c>
      <c r="F169" s="167" t="s">
        <v>1020</v>
      </c>
      <c r="G169" s="165"/>
      <c r="H169" s="165"/>
      <c r="I169" s="168"/>
      <c r="J169" s="169">
        <f>BK169</f>
        <v>0</v>
      </c>
      <c r="K169" s="165"/>
      <c r="L169" s="170"/>
      <c r="M169" s="171"/>
      <c r="N169" s="172"/>
      <c r="O169" s="172"/>
      <c r="P169" s="173">
        <f>SUM(P170:P175)</f>
        <v>0</v>
      </c>
      <c r="Q169" s="172"/>
      <c r="R169" s="173">
        <f>SUM(R170:R175)</f>
        <v>0</v>
      </c>
      <c r="S169" s="172"/>
      <c r="T169" s="174">
        <f>SUM(T170:T175)</f>
        <v>0</v>
      </c>
      <c r="AR169" s="175" t="s">
        <v>166</v>
      </c>
      <c r="AT169" s="176" t="s">
        <v>74</v>
      </c>
      <c r="AU169" s="176" t="s">
        <v>75</v>
      </c>
      <c r="AY169" s="175" t="s">
        <v>159</v>
      </c>
      <c r="BK169" s="177">
        <f>SUM(BK170:BK175)</f>
        <v>0</v>
      </c>
    </row>
    <row r="170" spans="1:65" s="2" customFormat="1" ht="21.75" customHeight="1">
      <c r="A170" s="35"/>
      <c r="B170" s="36"/>
      <c r="C170" s="180" t="s">
        <v>500</v>
      </c>
      <c r="D170" s="180" t="s">
        <v>161</v>
      </c>
      <c r="E170" s="181" t="s">
        <v>1406</v>
      </c>
      <c r="F170" s="182" t="s">
        <v>1407</v>
      </c>
      <c r="G170" s="183" t="s">
        <v>1023</v>
      </c>
      <c r="H170" s="184">
        <v>24</v>
      </c>
      <c r="I170" s="185"/>
      <c r="J170" s="186">
        <f>ROUND(I170*H170,2)</f>
        <v>0</v>
      </c>
      <c r="K170" s="182" t="s">
        <v>165</v>
      </c>
      <c r="L170" s="40"/>
      <c r="M170" s="187" t="s">
        <v>19</v>
      </c>
      <c r="N170" s="188" t="s">
        <v>46</v>
      </c>
      <c r="O170" s="65"/>
      <c r="P170" s="189">
        <f>O170*H170</f>
        <v>0</v>
      </c>
      <c r="Q170" s="189">
        <v>0</v>
      </c>
      <c r="R170" s="189">
        <f>Q170*H170</f>
        <v>0</v>
      </c>
      <c r="S170" s="189">
        <v>0</v>
      </c>
      <c r="T170" s="190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191" t="s">
        <v>1408</v>
      </c>
      <c r="AT170" s="191" t="s">
        <v>161</v>
      </c>
      <c r="AU170" s="191" t="s">
        <v>82</v>
      </c>
      <c r="AY170" s="18" t="s">
        <v>159</v>
      </c>
      <c r="BE170" s="192">
        <f>IF(N170="základní",J170,0)</f>
        <v>0</v>
      </c>
      <c r="BF170" s="192">
        <f>IF(N170="snížená",J170,0)</f>
        <v>0</v>
      </c>
      <c r="BG170" s="192">
        <f>IF(N170="zákl. přenesená",J170,0)</f>
        <v>0</v>
      </c>
      <c r="BH170" s="192">
        <f>IF(N170="sníž. přenesená",J170,0)</f>
        <v>0</v>
      </c>
      <c r="BI170" s="192">
        <f>IF(N170="nulová",J170,0)</f>
        <v>0</v>
      </c>
      <c r="BJ170" s="18" t="s">
        <v>82</v>
      </c>
      <c r="BK170" s="192">
        <f>ROUND(I170*H170,2)</f>
        <v>0</v>
      </c>
      <c r="BL170" s="18" t="s">
        <v>1408</v>
      </c>
      <c r="BM170" s="191" t="s">
        <v>1409</v>
      </c>
    </row>
    <row r="171" spans="1:65" s="2" customFormat="1" ht="11.25">
      <c r="A171" s="35"/>
      <c r="B171" s="36"/>
      <c r="C171" s="37"/>
      <c r="D171" s="193" t="s">
        <v>168</v>
      </c>
      <c r="E171" s="37"/>
      <c r="F171" s="194" t="s">
        <v>1410</v>
      </c>
      <c r="G171" s="37"/>
      <c r="H171" s="37"/>
      <c r="I171" s="195"/>
      <c r="J171" s="37"/>
      <c r="K171" s="37"/>
      <c r="L171" s="40"/>
      <c r="M171" s="196"/>
      <c r="N171" s="197"/>
      <c r="O171" s="65"/>
      <c r="P171" s="65"/>
      <c r="Q171" s="65"/>
      <c r="R171" s="65"/>
      <c r="S171" s="65"/>
      <c r="T171" s="66"/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T171" s="18" t="s">
        <v>168</v>
      </c>
      <c r="AU171" s="18" t="s">
        <v>82</v>
      </c>
    </row>
    <row r="172" spans="1:65" s="2" customFormat="1" ht="24.2" customHeight="1">
      <c r="A172" s="35"/>
      <c r="B172" s="36"/>
      <c r="C172" s="180" t="s">
        <v>507</v>
      </c>
      <c r="D172" s="180" t="s">
        <v>161</v>
      </c>
      <c r="E172" s="181" t="s">
        <v>1411</v>
      </c>
      <c r="F172" s="182" t="s">
        <v>1412</v>
      </c>
      <c r="G172" s="183" t="s">
        <v>1023</v>
      </c>
      <c r="H172" s="184">
        <v>6</v>
      </c>
      <c r="I172" s="185"/>
      <c r="J172" s="186">
        <f>ROUND(I172*H172,2)</f>
        <v>0</v>
      </c>
      <c r="K172" s="182" t="s">
        <v>165</v>
      </c>
      <c r="L172" s="40"/>
      <c r="M172" s="187" t="s">
        <v>19</v>
      </c>
      <c r="N172" s="188" t="s">
        <v>46</v>
      </c>
      <c r="O172" s="65"/>
      <c r="P172" s="189">
        <f>O172*H172</f>
        <v>0</v>
      </c>
      <c r="Q172" s="189">
        <v>0</v>
      </c>
      <c r="R172" s="189">
        <f>Q172*H172</f>
        <v>0</v>
      </c>
      <c r="S172" s="189">
        <v>0</v>
      </c>
      <c r="T172" s="190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191" t="s">
        <v>1408</v>
      </c>
      <c r="AT172" s="191" t="s">
        <v>161</v>
      </c>
      <c r="AU172" s="191" t="s">
        <v>82</v>
      </c>
      <c r="AY172" s="18" t="s">
        <v>159</v>
      </c>
      <c r="BE172" s="192">
        <f>IF(N172="základní",J172,0)</f>
        <v>0</v>
      </c>
      <c r="BF172" s="192">
        <f>IF(N172="snížená",J172,0)</f>
        <v>0</v>
      </c>
      <c r="BG172" s="192">
        <f>IF(N172="zákl. přenesená",J172,0)</f>
        <v>0</v>
      </c>
      <c r="BH172" s="192">
        <f>IF(N172="sníž. přenesená",J172,0)</f>
        <v>0</v>
      </c>
      <c r="BI172" s="192">
        <f>IF(N172="nulová",J172,0)</f>
        <v>0</v>
      </c>
      <c r="BJ172" s="18" t="s">
        <v>82</v>
      </c>
      <c r="BK172" s="192">
        <f>ROUND(I172*H172,2)</f>
        <v>0</v>
      </c>
      <c r="BL172" s="18" t="s">
        <v>1408</v>
      </c>
      <c r="BM172" s="191" t="s">
        <v>1413</v>
      </c>
    </row>
    <row r="173" spans="1:65" s="2" customFormat="1" ht="11.25">
      <c r="A173" s="35"/>
      <c r="B173" s="36"/>
      <c r="C173" s="37"/>
      <c r="D173" s="193" t="s">
        <v>168</v>
      </c>
      <c r="E173" s="37"/>
      <c r="F173" s="194" t="s">
        <v>1414</v>
      </c>
      <c r="G173" s="37"/>
      <c r="H173" s="37"/>
      <c r="I173" s="195"/>
      <c r="J173" s="37"/>
      <c r="K173" s="37"/>
      <c r="L173" s="40"/>
      <c r="M173" s="196"/>
      <c r="N173" s="197"/>
      <c r="O173" s="65"/>
      <c r="P173" s="65"/>
      <c r="Q173" s="65"/>
      <c r="R173" s="65"/>
      <c r="S173" s="65"/>
      <c r="T173" s="66"/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T173" s="18" t="s">
        <v>168</v>
      </c>
      <c r="AU173" s="18" t="s">
        <v>82</v>
      </c>
    </row>
    <row r="174" spans="1:65" s="2" customFormat="1" ht="16.5" customHeight="1">
      <c r="A174" s="35"/>
      <c r="B174" s="36"/>
      <c r="C174" s="180" t="s">
        <v>512</v>
      </c>
      <c r="D174" s="180" t="s">
        <v>161</v>
      </c>
      <c r="E174" s="181" t="s">
        <v>1415</v>
      </c>
      <c r="F174" s="182" t="s">
        <v>1416</v>
      </c>
      <c r="G174" s="183" t="s">
        <v>1023</v>
      </c>
      <c r="H174" s="184">
        <v>6</v>
      </c>
      <c r="I174" s="185"/>
      <c r="J174" s="186">
        <f>ROUND(I174*H174,2)</f>
        <v>0</v>
      </c>
      <c r="K174" s="182" t="s">
        <v>165</v>
      </c>
      <c r="L174" s="40"/>
      <c r="M174" s="187" t="s">
        <v>19</v>
      </c>
      <c r="N174" s="188" t="s">
        <v>46</v>
      </c>
      <c r="O174" s="65"/>
      <c r="P174" s="189">
        <f>O174*H174</f>
        <v>0</v>
      </c>
      <c r="Q174" s="189">
        <v>0</v>
      </c>
      <c r="R174" s="189">
        <f>Q174*H174</f>
        <v>0</v>
      </c>
      <c r="S174" s="189">
        <v>0</v>
      </c>
      <c r="T174" s="190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191" t="s">
        <v>1408</v>
      </c>
      <c r="AT174" s="191" t="s">
        <v>161</v>
      </c>
      <c r="AU174" s="191" t="s">
        <v>82</v>
      </c>
      <c r="AY174" s="18" t="s">
        <v>159</v>
      </c>
      <c r="BE174" s="192">
        <f>IF(N174="základní",J174,0)</f>
        <v>0</v>
      </c>
      <c r="BF174" s="192">
        <f>IF(N174="snížená",J174,0)</f>
        <v>0</v>
      </c>
      <c r="BG174" s="192">
        <f>IF(N174="zákl. přenesená",J174,0)</f>
        <v>0</v>
      </c>
      <c r="BH174" s="192">
        <f>IF(N174="sníž. přenesená",J174,0)</f>
        <v>0</v>
      </c>
      <c r="BI174" s="192">
        <f>IF(N174="nulová",J174,0)</f>
        <v>0</v>
      </c>
      <c r="BJ174" s="18" t="s">
        <v>82</v>
      </c>
      <c r="BK174" s="192">
        <f>ROUND(I174*H174,2)</f>
        <v>0</v>
      </c>
      <c r="BL174" s="18" t="s">
        <v>1408</v>
      </c>
      <c r="BM174" s="191" t="s">
        <v>1417</v>
      </c>
    </row>
    <row r="175" spans="1:65" s="2" customFormat="1" ht="11.25">
      <c r="A175" s="35"/>
      <c r="B175" s="36"/>
      <c r="C175" s="37"/>
      <c r="D175" s="193" t="s">
        <v>168</v>
      </c>
      <c r="E175" s="37"/>
      <c r="F175" s="194" t="s">
        <v>1418</v>
      </c>
      <c r="G175" s="37"/>
      <c r="H175" s="37"/>
      <c r="I175" s="195"/>
      <c r="J175" s="37"/>
      <c r="K175" s="37"/>
      <c r="L175" s="40"/>
      <c r="M175" s="246"/>
      <c r="N175" s="247"/>
      <c r="O175" s="243"/>
      <c r="P175" s="243"/>
      <c r="Q175" s="243"/>
      <c r="R175" s="243"/>
      <c r="S175" s="243"/>
      <c r="T175" s="248"/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T175" s="18" t="s">
        <v>168</v>
      </c>
      <c r="AU175" s="18" t="s">
        <v>82</v>
      </c>
    </row>
    <row r="176" spans="1:65" s="2" customFormat="1" ht="6.95" customHeight="1">
      <c r="A176" s="35"/>
      <c r="B176" s="48"/>
      <c r="C176" s="49"/>
      <c r="D176" s="49"/>
      <c r="E176" s="49"/>
      <c r="F176" s="49"/>
      <c r="G176" s="49"/>
      <c r="H176" s="49"/>
      <c r="I176" s="49"/>
      <c r="J176" s="49"/>
      <c r="K176" s="49"/>
      <c r="L176" s="40"/>
      <c r="M176" s="35"/>
      <c r="O176" s="35"/>
      <c r="P176" s="35"/>
      <c r="Q176" s="35"/>
      <c r="R176" s="35"/>
      <c r="S176" s="35"/>
      <c r="T176" s="35"/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</row>
  </sheetData>
  <sheetProtection algorithmName="SHA-512" hashValue="glMchsx9c5+u3TfQqSSZgrQQoPrF0uZsPdvgAk3mcn8b1XMEIcsKFI+z0Wk9CEx4eLEJ8F8hZMO5NOPYDvGMRw==" saltValue="pY5Pflj9V3pGnnsj27uNv4YYDPCkCVUY+/mdSayvmH30NsrsNZsxPy+Egh8OHCneHxtC0YdCSJBdZcuNUCxyvQ==" spinCount="100000" sheet="1" objects="1" scenarios="1" formatColumns="0" formatRows="0" autoFilter="0"/>
  <autoFilter ref="C90:K175" xr:uid="{00000000-0009-0000-0000-000004000000}"/>
  <mergeCells count="12">
    <mergeCell ref="E83:H83"/>
    <mergeCell ref="L2:V2"/>
    <mergeCell ref="E50:H50"/>
    <mergeCell ref="E52:H52"/>
    <mergeCell ref="E54:H54"/>
    <mergeCell ref="E79:H79"/>
    <mergeCell ref="E81:H81"/>
    <mergeCell ref="E7:H7"/>
    <mergeCell ref="E9:H9"/>
    <mergeCell ref="E11:H11"/>
    <mergeCell ref="E20:H20"/>
    <mergeCell ref="E29:H29"/>
  </mergeCells>
  <hyperlinks>
    <hyperlink ref="F98" r:id="rId1" xr:uid="{00000000-0004-0000-0400-000000000000}"/>
    <hyperlink ref="F103" r:id="rId2" xr:uid="{00000000-0004-0000-0400-000001000000}"/>
    <hyperlink ref="F107" r:id="rId3" xr:uid="{00000000-0004-0000-0400-000002000000}"/>
    <hyperlink ref="F111" r:id="rId4" xr:uid="{00000000-0004-0000-0400-000003000000}"/>
    <hyperlink ref="F114" r:id="rId5" xr:uid="{00000000-0004-0000-0400-000004000000}"/>
    <hyperlink ref="F117" r:id="rId6" xr:uid="{00000000-0004-0000-0400-000005000000}"/>
    <hyperlink ref="F120" r:id="rId7" xr:uid="{00000000-0004-0000-0400-000006000000}"/>
    <hyperlink ref="F123" r:id="rId8" xr:uid="{00000000-0004-0000-0400-000007000000}"/>
    <hyperlink ref="F126" r:id="rId9" xr:uid="{00000000-0004-0000-0400-000008000000}"/>
    <hyperlink ref="F129" r:id="rId10" xr:uid="{00000000-0004-0000-0400-000009000000}"/>
    <hyperlink ref="F132" r:id="rId11" xr:uid="{00000000-0004-0000-0400-00000A000000}"/>
    <hyperlink ref="F135" r:id="rId12" xr:uid="{00000000-0004-0000-0400-00000B000000}"/>
    <hyperlink ref="F140" r:id="rId13" xr:uid="{00000000-0004-0000-0400-00000C000000}"/>
    <hyperlink ref="F142" r:id="rId14" xr:uid="{00000000-0004-0000-0400-00000D000000}"/>
    <hyperlink ref="F145" r:id="rId15" xr:uid="{00000000-0004-0000-0400-00000E000000}"/>
    <hyperlink ref="F148" r:id="rId16" xr:uid="{00000000-0004-0000-0400-00000F000000}"/>
    <hyperlink ref="F151" r:id="rId17" xr:uid="{00000000-0004-0000-0400-000010000000}"/>
    <hyperlink ref="F155" r:id="rId18" xr:uid="{00000000-0004-0000-0400-000011000000}"/>
    <hyperlink ref="F157" r:id="rId19" xr:uid="{00000000-0004-0000-0400-000012000000}"/>
    <hyperlink ref="F161" r:id="rId20" xr:uid="{00000000-0004-0000-0400-000013000000}"/>
    <hyperlink ref="F164" r:id="rId21" xr:uid="{00000000-0004-0000-0400-000014000000}"/>
    <hyperlink ref="F167" r:id="rId22" xr:uid="{00000000-0004-0000-0400-000015000000}"/>
    <hyperlink ref="F171" r:id="rId23" xr:uid="{00000000-0004-0000-0400-000016000000}"/>
    <hyperlink ref="F173" r:id="rId24" xr:uid="{00000000-0004-0000-0400-000017000000}"/>
    <hyperlink ref="F175" r:id="rId25" xr:uid="{00000000-0004-0000-0400-000018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26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2:BM112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87"/>
      <c r="M2" s="387"/>
      <c r="N2" s="387"/>
      <c r="O2" s="387"/>
      <c r="P2" s="387"/>
      <c r="Q2" s="387"/>
      <c r="R2" s="387"/>
      <c r="S2" s="387"/>
      <c r="T2" s="387"/>
      <c r="U2" s="387"/>
      <c r="V2" s="387"/>
      <c r="AT2" s="18" t="s">
        <v>101</v>
      </c>
    </row>
    <row r="3" spans="1:46" s="1" customFormat="1" ht="6.95" customHeight="1">
      <c r="B3" s="110"/>
      <c r="C3" s="111"/>
      <c r="D3" s="111"/>
      <c r="E3" s="111"/>
      <c r="F3" s="111"/>
      <c r="G3" s="111"/>
      <c r="H3" s="111"/>
      <c r="I3" s="111"/>
      <c r="J3" s="111"/>
      <c r="K3" s="111"/>
      <c r="L3" s="21"/>
      <c r="AT3" s="18" t="s">
        <v>84</v>
      </c>
    </row>
    <row r="4" spans="1:46" s="1" customFormat="1" ht="24.95" customHeight="1">
      <c r="B4" s="21"/>
      <c r="D4" s="112" t="s">
        <v>113</v>
      </c>
      <c r="L4" s="21"/>
      <c r="M4" s="113" t="s">
        <v>10</v>
      </c>
      <c r="AT4" s="18" t="s">
        <v>4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114" t="s">
        <v>16</v>
      </c>
      <c r="L6" s="21"/>
    </row>
    <row r="7" spans="1:46" s="1" customFormat="1" ht="16.5" customHeight="1">
      <c r="B7" s="21"/>
      <c r="E7" s="388" t="str">
        <f>'Rekapitulace stavby'!K6</f>
        <v>Bytové jednotky OŘ Brno - Orava bytové jednotky</v>
      </c>
      <c r="F7" s="389"/>
      <c r="G7" s="389"/>
      <c r="H7" s="389"/>
      <c r="L7" s="21"/>
    </row>
    <row r="8" spans="1:46" s="1" customFormat="1" ht="12" customHeight="1">
      <c r="B8" s="21"/>
      <c r="D8" s="114" t="s">
        <v>117</v>
      </c>
      <c r="L8" s="21"/>
    </row>
    <row r="9" spans="1:46" s="2" customFormat="1" ht="16.5" customHeight="1">
      <c r="A9" s="35"/>
      <c r="B9" s="40"/>
      <c r="C9" s="35"/>
      <c r="D9" s="35"/>
      <c r="E9" s="388" t="s">
        <v>118</v>
      </c>
      <c r="F9" s="390"/>
      <c r="G9" s="390"/>
      <c r="H9" s="390"/>
      <c r="I9" s="35"/>
      <c r="J9" s="35"/>
      <c r="K9" s="35"/>
      <c r="L9" s="115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2" customHeight="1">
      <c r="A10" s="35"/>
      <c r="B10" s="40"/>
      <c r="C10" s="35"/>
      <c r="D10" s="114" t="s">
        <v>119</v>
      </c>
      <c r="E10" s="35"/>
      <c r="F10" s="35"/>
      <c r="G10" s="35"/>
      <c r="H10" s="35"/>
      <c r="I10" s="35"/>
      <c r="J10" s="35"/>
      <c r="K10" s="35"/>
      <c r="L10" s="115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6.5" customHeight="1">
      <c r="A11" s="35"/>
      <c r="B11" s="40"/>
      <c r="C11" s="35"/>
      <c r="D11" s="35"/>
      <c r="E11" s="391" t="s">
        <v>1419</v>
      </c>
      <c r="F11" s="390"/>
      <c r="G11" s="390"/>
      <c r="H11" s="390"/>
      <c r="I11" s="35"/>
      <c r="J11" s="35"/>
      <c r="K11" s="35"/>
      <c r="L11" s="115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1.25">
      <c r="A12" s="35"/>
      <c r="B12" s="40"/>
      <c r="C12" s="35"/>
      <c r="D12" s="35"/>
      <c r="E12" s="35"/>
      <c r="F12" s="35"/>
      <c r="G12" s="35"/>
      <c r="H12" s="35"/>
      <c r="I12" s="35"/>
      <c r="J12" s="35"/>
      <c r="K12" s="35"/>
      <c r="L12" s="115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2" customHeight="1">
      <c r="A13" s="35"/>
      <c r="B13" s="40"/>
      <c r="C13" s="35"/>
      <c r="D13" s="114" t="s">
        <v>18</v>
      </c>
      <c r="E13" s="35"/>
      <c r="F13" s="104" t="s">
        <v>19</v>
      </c>
      <c r="G13" s="35"/>
      <c r="H13" s="35"/>
      <c r="I13" s="114" t="s">
        <v>20</v>
      </c>
      <c r="J13" s="104" t="s">
        <v>19</v>
      </c>
      <c r="K13" s="35"/>
      <c r="L13" s="115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14" t="s">
        <v>21</v>
      </c>
      <c r="E14" s="35"/>
      <c r="F14" s="104" t="s">
        <v>22</v>
      </c>
      <c r="G14" s="35"/>
      <c r="H14" s="35"/>
      <c r="I14" s="114" t="s">
        <v>23</v>
      </c>
      <c r="J14" s="116" t="str">
        <f>'Rekapitulace stavby'!AN8</f>
        <v>18. 3. 2021</v>
      </c>
      <c r="K14" s="35"/>
      <c r="L14" s="11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0.9" customHeight="1">
      <c r="A15" s="35"/>
      <c r="B15" s="40"/>
      <c r="C15" s="35"/>
      <c r="D15" s="35"/>
      <c r="E15" s="35"/>
      <c r="F15" s="35"/>
      <c r="G15" s="35"/>
      <c r="H15" s="35"/>
      <c r="I15" s="35"/>
      <c r="J15" s="35"/>
      <c r="K15" s="35"/>
      <c r="L15" s="115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12" customHeight="1">
      <c r="A16" s="35"/>
      <c r="B16" s="40"/>
      <c r="C16" s="35"/>
      <c r="D16" s="114" t="s">
        <v>25</v>
      </c>
      <c r="E16" s="35"/>
      <c r="F16" s="35"/>
      <c r="G16" s="35"/>
      <c r="H16" s="35"/>
      <c r="I16" s="114" t="s">
        <v>26</v>
      </c>
      <c r="J16" s="104" t="s">
        <v>27</v>
      </c>
      <c r="K16" s="35"/>
      <c r="L16" s="115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8" customHeight="1">
      <c r="A17" s="35"/>
      <c r="B17" s="40"/>
      <c r="C17" s="35"/>
      <c r="D17" s="35"/>
      <c r="E17" s="104" t="s">
        <v>28</v>
      </c>
      <c r="F17" s="35"/>
      <c r="G17" s="35"/>
      <c r="H17" s="35"/>
      <c r="I17" s="114" t="s">
        <v>29</v>
      </c>
      <c r="J17" s="104" t="s">
        <v>30</v>
      </c>
      <c r="K17" s="35"/>
      <c r="L17" s="115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6.95" customHeight="1">
      <c r="A18" s="35"/>
      <c r="B18" s="40"/>
      <c r="C18" s="35"/>
      <c r="D18" s="35"/>
      <c r="E18" s="35"/>
      <c r="F18" s="35"/>
      <c r="G18" s="35"/>
      <c r="H18" s="35"/>
      <c r="I18" s="35"/>
      <c r="J18" s="35"/>
      <c r="K18" s="35"/>
      <c r="L18" s="115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12" customHeight="1">
      <c r="A19" s="35"/>
      <c r="B19" s="40"/>
      <c r="C19" s="35"/>
      <c r="D19" s="114" t="s">
        <v>31</v>
      </c>
      <c r="E19" s="35"/>
      <c r="F19" s="35"/>
      <c r="G19" s="35"/>
      <c r="H19" s="35"/>
      <c r="I19" s="114" t="s">
        <v>26</v>
      </c>
      <c r="J19" s="31" t="str">
        <f>'Rekapitulace stavby'!AN13</f>
        <v>Vyplň údaj</v>
      </c>
      <c r="K19" s="35"/>
      <c r="L19" s="115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8" customHeight="1">
      <c r="A20" s="35"/>
      <c r="B20" s="40"/>
      <c r="C20" s="35"/>
      <c r="D20" s="35"/>
      <c r="E20" s="392" t="str">
        <f>'Rekapitulace stavby'!E14</f>
        <v>Vyplň údaj</v>
      </c>
      <c r="F20" s="393"/>
      <c r="G20" s="393"/>
      <c r="H20" s="393"/>
      <c r="I20" s="114" t="s">
        <v>29</v>
      </c>
      <c r="J20" s="31" t="str">
        <f>'Rekapitulace stavby'!AN14</f>
        <v>Vyplň údaj</v>
      </c>
      <c r="K20" s="35"/>
      <c r="L20" s="115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6.95" customHeight="1">
      <c r="A21" s="35"/>
      <c r="B21" s="40"/>
      <c r="C21" s="35"/>
      <c r="D21" s="35"/>
      <c r="E21" s="35"/>
      <c r="F21" s="35"/>
      <c r="G21" s="35"/>
      <c r="H21" s="35"/>
      <c r="I21" s="35"/>
      <c r="J21" s="35"/>
      <c r="K21" s="35"/>
      <c r="L21" s="115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12" customHeight="1">
      <c r="A22" s="35"/>
      <c r="B22" s="40"/>
      <c r="C22" s="35"/>
      <c r="D22" s="114" t="s">
        <v>33</v>
      </c>
      <c r="E22" s="35"/>
      <c r="F22" s="35"/>
      <c r="G22" s="35"/>
      <c r="H22" s="35"/>
      <c r="I22" s="114" t="s">
        <v>26</v>
      </c>
      <c r="J22" s="104" t="s">
        <v>34</v>
      </c>
      <c r="K22" s="35"/>
      <c r="L22" s="115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8" customHeight="1">
      <c r="A23" s="35"/>
      <c r="B23" s="40"/>
      <c r="C23" s="35"/>
      <c r="D23" s="35"/>
      <c r="E23" s="104" t="s">
        <v>35</v>
      </c>
      <c r="F23" s="35"/>
      <c r="G23" s="35"/>
      <c r="H23" s="35"/>
      <c r="I23" s="114" t="s">
        <v>29</v>
      </c>
      <c r="J23" s="104" t="s">
        <v>19</v>
      </c>
      <c r="K23" s="35"/>
      <c r="L23" s="11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6.95" customHeight="1">
      <c r="A24" s="35"/>
      <c r="B24" s="40"/>
      <c r="C24" s="35"/>
      <c r="D24" s="35"/>
      <c r="E24" s="35"/>
      <c r="F24" s="35"/>
      <c r="G24" s="35"/>
      <c r="H24" s="35"/>
      <c r="I24" s="35"/>
      <c r="J24" s="35"/>
      <c r="K24" s="35"/>
      <c r="L24" s="115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12" customHeight="1">
      <c r="A25" s="35"/>
      <c r="B25" s="40"/>
      <c r="C25" s="35"/>
      <c r="D25" s="114" t="s">
        <v>37</v>
      </c>
      <c r="E25" s="35"/>
      <c r="F25" s="35"/>
      <c r="G25" s="35"/>
      <c r="H25" s="35"/>
      <c r="I25" s="114" t="s">
        <v>26</v>
      </c>
      <c r="J25" s="104" t="s">
        <v>19</v>
      </c>
      <c r="K25" s="35"/>
      <c r="L25" s="11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8" customHeight="1">
      <c r="A26" s="35"/>
      <c r="B26" s="40"/>
      <c r="C26" s="35"/>
      <c r="D26" s="35"/>
      <c r="E26" s="104" t="s">
        <v>38</v>
      </c>
      <c r="F26" s="35"/>
      <c r="G26" s="35"/>
      <c r="H26" s="35"/>
      <c r="I26" s="114" t="s">
        <v>29</v>
      </c>
      <c r="J26" s="104" t="s">
        <v>19</v>
      </c>
      <c r="K26" s="35"/>
      <c r="L26" s="11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2" customFormat="1" ht="6.95" customHeight="1">
      <c r="A27" s="35"/>
      <c r="B27" s="40"/>
      <c r="C27" s="35"/>
      <c r="D27" s="35"/>
      <c r="E27" s="35"/>
      <c r="F27" s="35"/>
      <c r="G27" s="35"/>
      <c r="H27" s="35"/>
      <c r="I27" s="35"/>
      <c r="J27" s="35"/>
      <c r="K27" s="35"/>
      <c r="L27" s="11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pans="1:31" s="2" customFormat="1" ht="12" customHeight="1">
      <c r="A28" s="35"/>
      <c r="B28" s="40"/>
      <c r="C28" s="35"/>
      <c r="D28" s="114" t="s">
        <v>39</v>
      </c>
      <c r="E28" s="35"/>
      <c r="F28" s="35"/>
      <c r="G28" s="35"/>
      <c r="H28" s="35"/>
      <c r="I28" s="35"/>
      <c r="J28" s="35"/>
      <c r="K28" s="35"/>
      <c r="L28" s="115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8" customFormat="1" ht="16.5" customHeight="1">
      <c r="A29" s="117"/>
      <c r="B29" s="118"/>
      <c r="C29" s="117"/>
      <c r="D29" s="117"/>
      <c r="E29" s="394" t="s">
        <v>19</v>
      </c>
      <c r="F29" s="394"/>
      <c r="G29" s="394"/>
      <c r="H29" s="394"/>
      <c r="I29" s="117"/>
      <c r="J29" s="117"/>
      <c r="K29" s="117"/>
      <c r="L29" s="119"/>
      <c r="S29" s="117"/>
      <c r="T29" s="117"/>
      <c r="U29" s="117"/>
      <c r="V29" s="117"/>
      <c r="W29" s="117"/>
      <c r="X29" s="117"/>
      <c r="Y29" s="117"/>
      <c r="Z29" s="117"/>
      <c r="AA29" s="117"/>
      <c r="AB29" s="117"/>
      <c r="AC29" s="117"/>
      <c r="AD29" s="117"/>
      <c r="AE29" s="117"/>
    </row>
    <row r="30" spans="1:31" s="2" customFormat="1" ht="6.95" customHeight="1">
      <c r="A30" s="35"/>
      <c r="B30" s="40"/>
      <c r="C30" s="35"/>
      <c r="D30" s="35"/>
      <c r="E30" s="35"/>
      <c r="F30" s="35"/>
      <c r="G30" s="35"/>
      <c r="H30" s="35"/>
      <c r="I30" s="35"/>
      <c r="J30" s="35"/>
      <c r="K30" s="35"/>
      <c r="L30" s="115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20"/>
      <c r="E31" s="120"/>
      <c r="F31" s="120"/>
      <c r="G31" s="120"/>
      <c r="H31" s="120"/>
      <c r="I31" s="120"/>
      <c r="J31" s="120"/>
      <c r="K31" s="120"/>
      <c r="L31" s="115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25.35" customHeight="1">
      <c r="A32" s="35"/>
      <c r="B32" s="40"/>
      <c r="C32" s="35"/>
      <c r="D32" s="121" t="s">
        <v>41</v>
      </c>
      <c r="E32" s="35"/>
      <c r="F32" s="35"/>
      <c r="G32" s="35"/>
      <c r="H32" s="35"/>
      <c r="I32" s="35"/>
      <c r="J32" s="122">
        <f>ROUND(J88, 2)</f>
        <v>0</v>
      </c>
      <c r="K32" s="35"/>
      <c r="L32" s="115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6.95" customHeight="1">
      <c r="A33" s="35"/>
      <c r="B33" s="40"/>
      <c r="C33" s="35"/>
      <c r="D33" s="120"/>
      <c r="E33" s="120"/>
      <c r="F33" s="120"/>
      <c r="G33" s="120"/>
      <c r="H33" s="120"/>
      <c r="I33" s="120"/>
      <c r="J33" s="120"/>
      <c r="K33" s="120"/>
      <c r="L33" s="115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35"/>
      <c r="F34" s="123" t="s">
        <v>43</v>
      </c>
      <c r="G34" s="35"/>
      <c r="H34" s="35"/>
      <c r="I34" s="123" t="s">
        <v>42</v>
      </c>
      <c r="J34" s="123" t="s">
        <v>44</v>
      </c>
      <c r="K34" s="35"/>
      <c r="L34" s="11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customHeight="1">
      <c r="A35" s="35"/>
      <c r="B35" s="40"/>
      <c r="C35" s="35"/>
      <c r="D35" s="124" t="s">
        <v>45</v>
      </c>
      <c r="E35" s="114" t="s">
        <v>46</v>
      </c>
      <c r="F35" s="125">
        <f>ROUND((SUM(BE88:BE111)),  2)</f>
        <v>0</v>
      </c>
      <c r="G35" s="35"/>
      <c r="H35" s="35"/>
      <c r="I35" s="126">
        <v>0.21</v>
      </c>
      <c r="J35" s="125">
        <f>ROUND(((SUM(BE88:BE111))*I35),  2)</f>
        <v>0</v>
      </c>
      <c r="K35" s="35"/>
      <c r="L35" s="115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customHeight="1">
      <c r="A36" s="35"/>
      <c r="B36" s="40"/>
      <c r="C36" s="35"/>
      <c r="D36" s="35"/>
      <c r="E36" s="114" t="s">
        <v>47</v>
      </c>
      <c r="F36" s="125">
        <f>ROUND((SUM(BF88:BF111)),  2)</f>
        <v>0</v>
      </c>
      <c r="G36" s="35"/>
      <c r="H36" s="35"/>
      <c r="I36" s="126">
        <v>0.15</v>
      </c>
      <c r="J36" s="125">
        <f>ROUND(((SUM(BF88:BF111))*I36),  2)</f>
        <v>0</v>
      </c>
      <c r="K36" s="35"/>
      <c r="L36" s="11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14" t="s">
        <v>48</v>
      </c>
      <c r="F37" s="125">
        <f>ROUND((SUM(BG88:BG111)),  2)</f>
        <v>0</v>
      </c>
      <c r="G37" s="35"/>
      <c r="H37" s="35"/>
      <c r="I37" s="126">
        <v>0.21</v>
      </c>
      <c r="J37" s="125">
        <f>0</f>
        <v>0</v>
      </c>
      <c r="K37" s="35"/>
      <c r="L37" s="115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14.45" hidden="1" customHeight="1">
      <c r="A38" s="35"/>
      <c r="B38" s="40"/>
      <c r="C38" s="35"/>
      <c r="D38" s="35"/>
      <c r="E38" s="114" t="s">
        <v>49</v>
      </c>
      <c r="F38" s="125">
        <f>ROUND((SUM(BH88:BH111)),  2)</f>
        <v>0</v>
      </c>
      <c r="G38" s="35"/>
      <c r="H38" s="35"/>
      <c r="I38" s="126">
        <v>0.15</v>
      </c>
      <c r="J38" s="125">
        <f>0</f>
        <v>0</v>
      </c>
      <c r="K38" s="35"/>
      <c r="L38" s="115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14.45" hidden="1" customHeight="1">
      <c r="A39" s="35"/>
      <c r="B39" s="40"/>
      <c r="C39" s="35"/>
      <c r="D39" s="35"/>
      <c r="E39" s="114" t="s">
        <v>50</v>
      </c>
      <c r="F39" s="125">
        <f>ROUND((SUM(BI88:BI111)),  2)</f>
        <v>0</v>
      </c>
      <c r="G39" s="35"/>
      <c r="H39" s="35"/>
      <c r="I39" s="126">
        <v>0</v>
      </c>
      <c r="J39" s="125">
        <f>0</f>
        <v>0</v>
      </c>
      <c r="K39" s="35"/>
      <c r="L39" s="115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6.95" customHeight="1">
      <c r="A40" s="35"/>
      <c r="B40" s="40"/>
      <c r="C40" s="35"/>
      <c r="D40" s="35"/>
      <c r="E40" s="35"/>
      <c r="F40" s="35"/>
      <c r="G40" s="35"/>
      <c r="H40" s="35"/>
      <c r="I40" s="35"/>
      <c r="J40" s="35"/>
      <c r="K40" s="35"/>
      <c r="L40" s="115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2" customFormat="1" ht="25.35" customHeight="1">
      <c r="A41" s="35"/>
      <c r="B41" s="40"/>
      <c r="C41" s="127"/>
      <c r="D41" s="128" t="s">
        <v>51</v>
      </c>
      <c r="E41" s="129"/>
      <c r="F41" s="129"/>
      <c r="G41" s="130" t="s">
        <v>52</v>
      </c>
      <c r="H41" s="131" t="s">
        <v>53</v>
      </c>
      <c r="I41" s="129"/>
      <c r="J41" s="132">
        <f>SUM(J32:J39)</f>
        <v>0</v>
      </c>
      <c r="K41" s="133"/>
      <c r="L41" s="115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pans="1:31" s="2" customFormat="1" ht="14.45" customHeight="1">
      <c r="A42" s="35"/>
      <c r="B42" s="134"/>
      <c r="C42" s="135"/>
      <c r="D42" s="135"/>
      <c r="E42" s="135"/>
      <c r="F42" s="135"/>
      <c r="G42" s="135"/>
      <c r="H42" s="135"/>
      <c r="I42" s="135"/>
      <c r="J42" s="135"/>
      <c r="K42" s="135"/>
      <c r="L42" s="115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6" spans="1:31" s="2" customFormat="1" ht="6.95" customHeight="1">
      <c r="A46" s="35"/>
      <c r="B46" s="136"/>
      <c r="C46" s="137"/>
      <c r="D46" s="137"/>
      <c r="E46" s="137"/>
      <c r="F46" s="137"/>
      <c r="G46" s="137"/>
      <c r="H46" s="137"/>
      <c r="I46" s="137"/>
      <c r="J46" s="137"/>
      <c r="K46" s="137"/>
      <c r="L46" s="115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pans="1:31" s="2" customFormat="1" ht="24.95" customHeight="1">
      <c r="A47" s="35"/>
      <c r="B47" s="36"/>
      <c r="C47" s="24" t="s">
        <v>121</v>
      </c>
      <c r="D47" s="37"/>
      <c r="E47" s="37"/>
      <c r="F47" s="37"/>
      <c r="G47" s="37"/>
      <c r="H47" s="37"/>
      <c r="I47" s="37"/>
      <c r="J47" s="37"/>
      <c r="K47" s="37"/>
      <c r="L47" s="115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pans="1:31" s="2" customFormat="1" ht="6.95" customHeight="1">
      <c r="A48" s="35"/>
      <c r="B48" s="36"/>
      <c r="C48" s="37"/>
      <c r="D48" s="37"/>
      <c r="E48" s="37"/>
      <c r="F48" s="37"/>
      <c r="G48" s="37"/>
      <c r="H48" s="37"/>
      <c r="I48" s="37"/>
      <c r="J48" s="37"/>
      <c r="K48" s="37"/>
      <c r="L48" s="115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47" s="2" customFormat="1" ht="12" customHeight="1">
      <c r="A49" s="35"/>
      <c r="B49" s="36"/>
      <c r="C49" s="30" t="s">
        <v>16</v>
      </c>
      <c r="D49" s="37"/>
      <c r="E49" s="37"/>
      <c r="F49" s="37"/>
      <c r="G49" s="37"/>
      <c r="H49" s="37"/>
      <c r="I49" s="37"/>
      <c r="J49" s="37"/>
      <c r="K49" s="37"/>
      <c r="L49" s="115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1:47" s="2" customFormat="1" ht="16.5" customHeight="1">
      <c r="A50" s="35"/>
      <c r="B50" s="36"/>
      <c r="C50" s="37"/>
      <c r="D50" s="37"/>
      <c r="E50" s="395" t="str">
        <f>E7</f>
        <v>Bytové jednotky OŘ Brno - Orava bytové jednotky</v>
      </c>
      <c r="F50" s="396"/>
      <c r="G50" s="396"/>
      <c r="H50" s="396"/>
      <c r="I50" s="37"/>
      <c r="J50" s="37"/>
      <c r="K50" s="37"/>
      <c r="L50" s="115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47" s="1" customFormat="1" ht="12" customHeight="1">
      <c r="B51" s="22"/>
      <c r="C51" s="30" t="s">
        <v>117</v>
      </c>
      <c r="D51" s="23"/>
      <c r="E51" s="23"/>
      <c r="F51" s="23"/>
      <c r="G51" s="23"/>
      <c r="H51" s="23"/>
      <c r="I51" s="23"/>
      <c r="J51" s="23"/>
      <c r="K51" s="23"/>
      <c r="L51" s="21"/>
    </row>
    <row r="52" spans="1:47" s="2" customFormat="1" ht="16.5" customHeight="1">
      <c r="A52" s="35"/>
      <c r="B52" s="36"/>
      <c r="C52" s="37"/>
      <c r="D52" s="37"/>
      <c r="E52" s="395" t="s">
        <v>118</v>
      </c>
      <c r="F52" s="397"/>
      <c r="G52" s="397"/>
      <c r="H52" s="397"/>
      <c r="I52" s="37"/>
      <c r="J52" s="37"/>
      <c r="K52" s="37"/>
      <c r="L52" s="115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1:47" s="2" customFormat="1" ht="12" customHeight="1">
      <c r="A53" s="35"/>
      <c r="B53" s="36"/>
      <c r="C53" s="30" t="s">
        <v>119</v>
      </c>
      <c r="D53" s="37"/>
      <c r="E53" s="37"/>
      <c r="F53" s="37"/>
      <c r="G53" s="37"/>
      <c r="H53" s="37"/>
      <c r="I53" s="37"/>
      <c r="J53" s="37"/>
      <c r="K53" s="37"/>
      <c r="L53" s="115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pans="1:47" s="2" customFormat="1" ht="16.5" customHeight="1">
      <c r="A54" s="35"/>
      <c r="B54" s="36"/>
      <c r="C54" s="37"/>
      <c r="D54" s="37"/>
      <c r="E54" s="344" t="str">
        <f>E11</f>
        <v>SO 04 - Vzduchotechnika</v>
      </c>
      <c r="F54" s="397"/>
      <c r="G54" s="397"/>
      <c r="H54" s="397"/>
      <c r="I54" s="37"/>
      <c r="J54" s="37"/>
      <c r="K54" s="37"/>
      <c r="L54" s="115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pans="1:47" s="2" customFormat="1" ht="6.95" customHeight="1">
      <c r="A55" s="35"/>
      <c r="B55" s="36"/>
      <c r="C55" s="37"/>
      <c r="D55" s="37"/>
      <c r="E55" s="37"/>
      <c r="F55" s="37"/>
      <c r="G55" s="37"/>
      <c r="H55" s="37"/>
      <c r="I55" s="37"/>
      <c r="J55" s="37"/>
      <c r="K55" s="37"/>
      <c r="L55" s="115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pans="1:47" s="2" customFormat="1" ht="12" customHeight="1">
      <c r="A56" s="35"/>
      <c r="B56" s="36"/>
      <c r="C56" s="30" t="s">
        <v>21</v>
      </c>
      <c r="D56" s="37"/>
      <c r="E56" s="37"/>
      <c r="F56" s="28" t="str">
        <f>F14</f>
        <v xml:space="preserve">Ivanovice na Hané </v>
      </c>
      <c r="G56" s="37"/>
      <c r="H56" s="37"/>
      <c r="I56" s="30" t="s">
        <v>23</v>
      </c>
      <c r="J56" s="60" t="str">
        <f>IF(J14="","",J14)</f>
        <v>18. 3. 2021</v>
      </c>
      <c r="K56" s="37"/>
      <c r="L56" s="115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pans="1:47" s="2" customFormat="1" ht="6.95" customHeight="1">
      <c r="A57" s="35"/>
      <c r="B57" s="36"/>
      <c r="C57" s="37"/>
      <c r="D57" s="37"/>
      <c r="E57" s="37"/>
      <c r="F57" s="37"/>
      <c r="G57" s="37"/>
      <c r="H57" s="37"/>
      <c r="I57" s="37"/>
      <c r="J57" s="37"/>
      <c r="K57" s="37"/>
      <c r="L57" s="115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pans="1:47" s="2" customFormat="1" ht="15.2" customHeight="1">
      <c r="A58" s="35"/>
      <c r="B58" s="36"/>
      <c r="C58" s="30" t="s">
        <v>25</v>
      </c>
      <c r="D58" s="37"/>
      <c r="E58" s="37"/>
      <c r="F58" s="28" t="str">
        <f>E17</f>
        <v>Správa železniční dopravní cesty</v>
      </c>
      <c r="G58" s="37"/>
      <c r="H58" s="37"/>
      <c r="I58" s="30" t="s">
        <v>33</v>
      </c>
      <c r="J58" s="33" t="str">
        <f>E23</f>
        <v>ENEX GROUP s.r.o.</v>
      </c>
      <c r="K58" s="37"/>
      <c r="L58" s="115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pans="1:47" s="2" customFormat="1" ht="15.2" customHeight="1">
      <c r="A59" s="35"/>
      <c r="B59" s="36"/>
      <c r="C59" s="30" t="s">
        <v>31</v>
      </c>
      <c r="D59" s="37"/>
      <c r="E59" s="37"/>
      <c r="F59" s="28" t="str">
        <f>IF(E20="","",E20)</f>
        <v>Vyplň údaj</v>
      </c>
      <c r="G59" s="37"/>
      <c r="H59" s="37"/>
      <c r="I59" s="30" t="s">
        <v>37</v>
      </c>
      <c r="J59" s="33" t="str">
        <f>E26</f>
        <v xml:space="preserve"> </v>
      </c>
      <c r="K59" s="37"/>
      <c r="L59" s="115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</row>
    <row r="60" spans="1:47" s="2" customFormat="1" ht="10.35" customHeight="1">
      <c r="A60" s="35"/>
      <c r="B60" s="36"/>
      <c r="C60" s="37"/>
      <c r="D60" s="37"/>
      <c r="E60" s="37"/>
      <c r="F60" s="37"/>
      <c r="G60" s="37"/>
      <c r="H60" s="37"/>
      <c r="I60" s="37"/>
      <c r="J60" s="37"/>
      <c r="K60" s="37"/>
      <c r="L60" s="115"/>
      <c r="S60" s="35"/>
      <c r="T60" s="35"/>
      <c r="U60" s="35"/>
      <c r="V60" s="35"/>
      <c r="W60" s="35"/>
      <c r="X60" s="35"/>
      <c r="Y60" s="35"/>
      <c r="Z60" s="35"/>
      <c r="AA60" s="35"/>
      <c r="AB60" s="35"/>
      <c r="AC60" s="35"/>
      <c r="AD60" s="35"/>
      <c r="AE60" s="35"/>
    </row>
    <row r="61" spans="1:47" s="2" customFormat="1" ht="29.25" customHeight="1">
      <c r="A61" s="35"/>
      <c r="B61" s="36"/>
      <c r="C61" s="138" t="s">
        <v>122</v>
      </c>
      <c r="D61" s="139"/>
      <c r="E61" s="139"/>
      <c r="F61" s="139"/>
      <c r="G61" s="139"/>
      <c r="H61" s="139"/>
      <c r="I61" s="139"/>
      <c r="J61" s="140" t="s">
        <v>123</v>
      </c>
      <c r="K61" s="139"/>
      <c r="L61" s="115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47" s="2" customFormat="1" ht="10.35" customHeight="1">
      <c r="A62" s="35"/>
      <c r="B62" s="36"/>
      <c r="C62" s="37"/>
      <c r="D62" s="37"/>
      <c r="E62" s="37"/>
      <c r="F62" s="37"/>
      <c r="G62" s="37"/>
      <c r="H62" s="37"/>
      <c r="I62" s="37"/>
      <c r="J62" s="37"/>
      <c r="K62" s="37"/>
      <c r="L62" s="115"/>
      <c r="S62" s="35"/>
      <c r="T62" s="35"/>
      <c r="U62" s="35"/>
      <c r="V62" s="35"/>
      <c r="W62" s="35"/>
      <c r="X62" s="35"/>
      <c r="Y62" s="35"/>
      <c r="Z62" s="35"/>
      <c r="AA62" s="35"/>
      <c r="AB62" s="35"/>
      <c r="AC62" s="35"/>
      <c r="AD62" s="35"/>
      <c r="AE62" s="35"/>
    </row>
    <row r="63" spans="1:47" s="2" customFormat="1" ht="22.9" customHeight="1">
      <c r="A63" s="35"/>
      <c r="B63" s="36"/>
      <c r="C63" s="141" t="s">
        <v>73</v>
      </c>
      <c r="D63" s="37"/>
      <c r="E63" s="37"/>
      <c r="F63" s="37"/>
      <c r="G63" s="37"/>
      <c r="H63" s="37"/>
      <c r="I63" s="37"/>
      <c r="J63" s="78">
        <f>J88</f>
        <v>0</v>
      </c>
      <c r="K63" s="37"/>
      <c r="L63" s="115"/>
      <c r="S63" s="35"/>
      <c r="T63" s="35"/>
      <c r="U63" s="35"/>
      <c r="V63" s="35"/>
      <c r="W63" s="35"/>
      <c r="X63" s="35"/>
      <c r="Y63" s="35"/>
      <c r="Z63" s="35"/>
      <c r="AA63" s="35"/>
      <c r="AB63" s="35"/>
      <c r="AC63" s="35"/>
      <c r="AD63" s="35"/>
      <c r="AE63" s="35"/>
      <c r="AU63" s="18" t="s">
        <v>124</v>
      </c>
    </row>
    <row r="64" spans="1:47" s="9" customFormat="1" ht="24.95" customHeight="1">
      <c r="B64" s="142"/>
      <c r="C64" s="143"/>
      <c r="D64" s="144" t="s">
        <v>133</v>
      </c>
      <c r="E64" s="145"/>
      <c r="F64" s="145"/>
      <c r="G64" s="145"/>
      <c r="H64" s="145"/>
      <c r="I64" s="145"/>
      <c r="J64" s="146">
        <f>J89</f>
        <v>0</v>
      </c>
      <c r="K64" s="143"/>
      <c r="L64" s="147"/>
    </row>
    <row r="65" spans="1:31" s="10" customFormat="1" ht="19.899999999999999" customHeight="1">
      <c r="B65" s="148"/>
      <c r="C65" s="98"/>
      <c r="D65" s="149" t="s">
        <v>1420</v>
      </c>
      <c r="E65" s="150"/>
      <c r="F65" s="150"/>
      <c r="G65" s="150"/>
      <c r="H65" s="150"/>
      <c r="I65" s="150"/>
      <c r="J65" s="151">
        <f>J90</f>
        <v>0</v>
      </c>
      <c r="K65" s="98"/>
      <c r="L65" s="152"/>
    </row>
    <row r="66" spans="1:31" s="9" customFormat="1" ht="24.95" customHeight="1">
      <c r="B66" s="142"/>
      <c r="C66" s="143"/>
      <c r="D66" s="144" t="s">
        <v>754</v>
      </c>
      <c r="E66" s="145"/>
      <c r="F66" s="145"/>
      <c r="G66" s="145"/>
      <c r="H66" s="145"/>
      <c r="I66" s="145"/>
      <c r="J66" s="146">
        <f>J107</f>
        <v>0</v>
      </c>
      <c r="K66" s="143"/>
      <c r="L66" s="147"/>
    </row>
    <row r="67" spans="1:31" s="2" customFormat="1" ht="21.75" customHeight="1">
      <c r="A67" s="35"/>
      <c r="B67" s="36"/>
      <c r="C67" s="37"/>
      <c r="D67" s="37"/>
      <c r="E67" s="37"/>
      <c r="F67" s="37"/>
      <c r="G67" s="37"/>
      <c r="H67" s="37"/>
      <c r="I67" s="37"/>
      <c r="J67" s="37"/>
      <c r="K67" s="37"/>
      <c r="L67" s="115"/>
      <c r="S67" s="35"/>
      <c r="T67" s="35"/>
      <c r="U67" s="35"/>
      <c r="V67" s="35"/>
      <c r="W67" s="35"/>
      <c r="X67" s="35"/>
      <c r="Y67" s="35"/>
      <c r="Z67" s="35"/>
      <c r="AA67" s="35"/>
      <c r="AB67" s="35"/>
      <c r="AC67" s="35"/>
      <c r="AD67" s="35"/>
      <c r="AE67" s="35"/>
    </row>
    <row r="68" spans="1:31" s="2" customFormat="1" ht="6.95" customHeight="1">
      <c r="A68" s="35"/>
      <c r="B68" s="48"/>
      <c r="C68" s="49"/>
      <c r="D68" s="49"/>
      <c r="E68" s="49"/>
      <c r="F68" s="49"/>
      <c r="G68" s="49"/>
      <c r="H68" s="49"/>
      <c r="I68" s="49"/>
      <c r="J68" s="49"/>
      <c r="K68" s="49"/>
      <c r="L68" s="115"/>
      <c r="S68" s="35"/>
      <c r="T68" s="35"/>
      <c r="U68" s="35"/>
      <c r="V68" s="35"/>
      <c r="W68" s="35"/>
      <c r="X68" s="35"/>
      <c r="Y68" s="35"/>
      <c r="Z68" s="35"/>
      <c r="AA68" s="35"/>
      <c r="AB68" s="35"/>
      <c r="AC68" s="35"/>
      <c r="AD68" s="35"/>
      <c r="AE68" s="35"/>
    </row>
    <row r="72" spans="1:31" s="2" customFormat="1" ht="6.95" customHeight="1">
      <c r="A72" s="35"/>
      <c r="B72" s="50"/>
      <c r="C72" s="51"/>
      <c r="D72" s="51"/>
      <c r="E72" s="51"/>
      <c r="F72" s="51"/>
      <c r="G72" s="51"/>
      <c r="H72" s="51"/>
      <c r="I72" s="51"/>
      <c r="J72" s="51"/>
      <c r="K72" s="51"/>
      <c r="L72" s="115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pans="1:31" s="2" customFormat="1" ht="24.95" customHeight="1">
      <c r="A73" s="35"/>
      <c r="B73" s="36"/>
      <c r="C73" s="24" t="s">
        <v>144</v>
      </c>
      <c r="D73" s="37"/>
      <c r="E73" s="37"/>
      <c r="F73" s="37"/>
      <c r="G73" s="37"/>
      <c r="H73" s="37"/>
      <c r="I73" s="37"/>
      <c r="J73" s="37"/>
      <c r="K73" s="37"/>
      <c r="L73" s="115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pans="1:31" s="2" customFormat="1" ht="6.95" customHeight="1">
      <c r="A74" s="35"/>
      <c r="B74" s="36"/>
      <c r="C74" s="37"/>
      <c r="D74" s="37"/>
      <c r="E74" s="37"/>
      <c r="F74" s="37"/>
      <c r="G74" s="37"/>
      <c r="H74" s="37"/>
      <c r="I74" s="37"/>
      <c r="J74" s="37"/>
      <c r="K74" s="37"/>
      <c r="L74" s="115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pans="1:31" s="2" customFormat="1" ht="12" customHeight="1">
      <c r="A75" s="35"/>
      <c r="B75" s="36"/>
      <c r="C75" s="30" t="s">
        <v>16</v>
      </c>
      <c r="D75" s="37"/>
      <c r="E75" s="37"/>
      <c r="F75" s="37"/>
      <c r="G75" s="37"/>
      <c r="H75" s="37"/>
      <c r="I75" s="37"/>
      <c r="J75" s="37"/>
      <c r="K75" s="37"/>
      <c r="L75" s="115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pans="1:31" s="2" customFormat="1" ht="16.5" customHeight="1">
      <c r="A76" s="35"/>
      <c r="B76" s="36"/>
      <c r="C76" s="37"/>
      <c r="D76" s="37"/>
      <c r="E76" s="395" t="str">
        <f>E7</f>
        <v>Bytové jednotky OŘ Brno - Orava bytové jednotky</v>
      </c>
      <c r="F76" s="396"/>
      <c r="G76" s="396"/>
      <c r="H76" s="396"/>
      <c r="I76" s="37"/>
      <c r="J76" s="37"/>
      <c r="K76" s="37"/>
      <c r="L76" s="115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1" customFormat="1" ht="12" customHeight="1">
      <c r="B77" s="22"/>
      <c r="C77" s="30" t="s">
        <v>117</v>
      </c>
      <c r="D77" s="23"/>
      <c r="E77" s="23"/>
      <c r="F77" s="23"/>
      <c r="G77" s="23"/>
      <c r="H77" s="23"/>
      <c r="I77" s="23"/>
      <c r="J77" s="23"/>
      <c r="K77" s="23"/>
      <c r="L77" s="21"/>
    </row>
    <row r="78" spans="1:31" s="2" customFormat="1" ht="16.5" customHeight="1">
      <c r="A78" s="35"/>
      <c r="B78" s="36"/>
      <c r="C78" s="37"/>
      <c r="D78" s="37"/>
      <c r="E78" s="395" t="s">
        <v>118</v>
      </c>
      <c r="F78" s="397"/>
      <c r="G78" s="397"/>
      <c r="H78" s="397"/>
      <c r="I78" s="37"/>
      <c r="J78" s="37"/>
      <c r="K78" s="37"/>
      <c r="L78" s="115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pans="1:31" s="2" customFormat="1" ht="12" customHeight="1">
      <c r="A79" s="35"/>
      <c r="B79" s="36"/>
      <c r="C79" s="30" t="s">
        <v>119</v>
      </c>
      <c r="D79" s="37"/>
      <c r="E79" s="37"/>
      <c r="F79" s="37"/>
      <c r="G79" s="37"/>
      <c r="H79" s="37"/>
      <c r="I79" s="37"/>
      <c r="J79" s="37"/>
      <c r="K79" s="37"/>
      <c r="L79" s="115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pans="1:31" s="2" customFormat="1" ht="16.5" customHeight="1">
      <c r="A80" s="35"/>
      <c r="B80" s="36"/>
      <c r="C80" s="37"/>
      <c r="D80" s="37"/>
      <c r="E80" s="344" t="str">
        <f>E11</f>
        <v>SO 04 - Vzduchotechnika</v>
      </c>
      <c r="F80" s="397"/>
      <c r="G80" s="397"/>
      <c r="H80" s="397"/>
      <c r="I80" s="37"/>
      <c r="J80" s="37"/>
      <c r="K80" s="37"/>
      <c r="L80" s="115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</row>
    <row r="81" spans="1:65" s="2" customFormat="1" ht="6.95" customHeight="1">
      <c r="A81" s="35"/>
      <c r="B81" s="36"/>
      <c r="C81" s="37"/>
      <c r="D81" s="37"/>
      <c r="E81" s="37"/>
      <c r="F81" s="37"/>
      <c r="G81" s="37"/>
      <c r="H81" s="37"/>
      <c r="I81" s="37"/>
      <c r="J81" s="37"/>
      <c r="K81" s="37"/>
      <c r="L81" s="115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65" s="2" customFormat="1" ht="12" customHeight="1">
      <c r="A82" s="35"/>
      <c r="B82" s="36"/>
      <c r="C82" s="30" t="s">
        <v>21</v>
      </c>
      <c r="D82" s="37"/>
      <c r="E82" s="37"/>
      <c r="F82" s="28" t="str">
        <f>F14</f>
        <v xml:space="preserve">Ivanovice na Hané </v>
      </c>
      <c r="G82" s="37"/>
      <c r="H82" s="37"/>
      <c r="I82" s="30" t="s">
        <v>23</v>
      </c>
      <c r="J82" s="60" t="str">
        <f>IF(J14="","",J14)</f>
        <v>18. 3. 2021</v>
      </c>
      <c r="K82" s="37"/>
      <c r="L82" s="115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65" s="2" customFormat="1" ht="6.95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115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65" s="2" customFormat="1" ht="15.2" customHeight="1">
      <c r="A84" s="35"/>
      <c r="B84" s="36"/>
      <c r="C84" s="30" t="s">
        <v>25</v>
      </c>
      <c r="D84" s="37"/>
      <c r="E84" s="37"/>
      <c r="F84" s="28" t="str">
        <f>E17</f>
        <v>Správa železniční dopravní cesty</v>
      </c>
      <c r="G84" s="37"/>
      <c r="H84" s="37"/>
      <c r="I84" s="30" t="s">
        <v>33</v>
      </c>
      <c r="J84" s="33" t="str">
        <f>E23</f>
        <v>ENEX GROUP s.r.o.</v>
      </c>
      <c r="K84" s="37"/>
      <c r="L84" s="115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65" s="2" customFormat="1" ht="15.2" customHeight="1">
      <c r="A85" s="35"/>
      <c r="B85" s="36"/>
      <c r="C85" s="30" t="s">
        <v>31</v>
      </c>
      <c r="D85" s="37"/>
      <c r="E85" s="37"/>
      <c r="F85" s="28" t="str">
        <f>IF(E20="","",E20)</f>
        <v>Vyplň údaj</v>
      </c>
      <c r="G85" s="37"/>
      <c r="H85" s="37"/>
      <c r="I85" s="30" t="s">
        <v>37</v>
      </c>
      <c r="J85" s="33" t="str">
        <f>E26</f>
        <v xml:space="preserve"> </v>
      </c>
      <c r="K85" s="37"/>
      <c r="L85" s="115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65" s="2" customFormat="1" ht="10.35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115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65" s="11" customFormat="1" ht="29.25" customHeight="1">
      <c r="A87" s="153"/>
      <c r="B87" s="154"/>
      <c r="C87" s="155" t="s">
        <v>145</v>
      </c>
      <c r="D87" s="156" t="s">
        <v>60</v>
      </c>
      <c r="E87" s="156" t="s">
        <v>56</v>
      </c>
      <c r="F87" s="156" t="s">
        <v>57</v>
      </c>
      <c r="G87" s="156" t="s">
        <v>146</v>
      </c>
      <c r="H87" s="156" t="s">
        <v>147</v>
      </c>
      <c r="I87" s="156" t="s">
        <v>148</v>
      </c>
      <c r="J87" s="156" t="s">
        <v>123</v>
      </c>
      <c r="K87" s="157" t="s">
        <v>149</v>
      </c>
      <c r="L87" s="158"/>
      <c r="M87" s="69" t="s">
        <v>19</v>
      </c>
      <c r="N87" s="70" t="s">
        <v>45</v>
      </c>
      <c r="O87" s="70" t="s">
        <v>150</v>
      </c>
      <c r="P87" s="70" t="s">
        <v>151</v>
      </c>
      <c r="Q87" s="70" t="s">
        <v>152</v>
      </c>
      <c r="R87" s="70" t="s">
        <v>153</v>
      </c>
      <c r="S87" s="70" t="s">
        <v>154</v>
      </c>
      <c r="T87" s="71" t="s">
        <v>155</v>
      </c>
      <c r="U87" s="153"/>
      <c r="V87" s="153"/>
      <c r="W87" s="153"/>
      <c r="X87" s="153"/>
      <c r="Y87" s="153"/>
      <c r="Z87" s="153"/>
      <c r="AA87" s="153"/>
      <c r="AB87" s="153"/>
      <c r="AC87" s="153"/>
      <c r="AD87" s="153"/>
      <c r="AE87" s="153"/>
    </row>
    <row r="88" spans="1:65" s="2" customFormat="1" ht="22.9" customHeight="1">
      <c r="A88" s="35"/>
      <c r="B88" s="36"/>
      <c r="C88" s="76" t="s">
        <v>156</v>
      </c>
      <c r="D88" s="37"/>
      <c r="E88" s="37"/>
      <c r="F88" s="37"/>
      <c r="G88" s="37"/>
      <c r="H88" s="37"/>
      <c r="I88" s="37"/>
      <c r="J88" s="159">
        <f>BK88</f>
        <v>0</v>
      </c>
      <c r="K88" s="37"/>
      <c r="L88" s="40"/>
      <c r="M88" s="72"/>
      <c r="N88" s="160"/>
      <c r="O88" s="73"/>
      <c r="P88" s="161">
        <f>P89+P107</f>
        <v>0</v>
      </c>
      <c r="Q88" s="73"/>
      <c r="R88" s="161">
        <f>R89+R107</f>
        <v>1.8970000000000001E-2</v>
      </c>
      <c r="S88" s="73"/>
      <c r="T88" s="162">
        <f>T89+T107</f>
        <v>0</v>
      </c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T88" s="18" t="s">
        <v>74</v>
      </c>
      <c r="AU88" s="18" t="s">
        <v>124</v>
      </c>
      <c r="BK88" s="163">
        <f>BK89+BK107</f>
        <v>0</v>
      </c>
    </row>
    <row r="89" spans="1:65" s="12" customFormat="1" ht="25.9" customHeight="1">
      <c r="B89" s="164"/>
      <c r="C89" s="165"/>
      <c r="D89" s="166" t="s">
        <v>74</v>
      </c>
      <c r="E89" s="167" t="s">
        <v>384</v>
      </c>
      <c r="F89" s="167" t="s">
        <v>385</v>
      </c>
      <c r="G89" s="165"/>
      <c r="H89" s="165"/>
      <c r="I89" s="168"/>
      <c r="J89" s="169">
        <f>BK89</f>
        <v>0</v>
      </c>
      <c r="K89" s="165"/>
      <c r="L89" s="170"/>
      <c r="M89" s="171"/>
      <c r="N89" s="172"/>
      <c r="O89" s="172"/>
      <c r="P89" s="173">
        <f>P90</f>
        <v>0</v>
      </c>
      <c r="Q89" s="172"/>
      <c r="R89" s="173">
        <f>R90</f>
        <v>1.8970000000000001E-2</v>
      </c>
      <c r="S89" s="172"/>
      <c r="T89" s="174">
        <f>T90</f>
        <v>0</v>
      </c>
      <c r="AR89" s="175" t="s">
        <v>84</v>
      </c>
      <c r="AT89" s="176" t="s">
        <v>74</v>
      </c>
      <c r="AU89" s="176" t="s">
        <v>75</v>
      </c>
      <c r="AY89" s="175" t="s">
        <v>159</v>
      </c>
      <c r="BK89" s="177">
        <f>BK90</f>
        <v>0</v>
      </c>
    </row>
    <row r="90" spans="1:65" s="12" customFormat="1" ht="22.9" customHeight="1">
      <c r="B90" s="164"/>
      <c r="C90" s="165"/>
      <c r="D90" s="166" t="s">
        <v>74</v>
      </c>
      <c r="E90" s="178" t="s">
        <v>1421</v>
      </c>
      <c r="F90" s="178" t="s">
        <v>100</v>
      </c>
      <c r="G90" s="165"/>
      <c r="H90" s="165"/>
      <c r="I90" s="168"/>
      <c r="J90" s="179">
        <f>BK90</f>
        <v>0</v>
      </c>
      <c r="K90" s="165"/>
      <c r="L90" s="170"/>
      <c r="M90" s="171"/>
      <c r="N90" s="172"/>
      <c r="O90" s="172"/>
      <c r="P90" s="173">
        <f>SUM(P91:P106)</f>
        <v>0</v>
      </c>
      <c r="Q90" s="172"/>
      <c r="R90" s="173">
        <f>SUM(R91:R106)</f>
        <v>1.8970000000000001E-2</v>
      </c>
      <c r="S90" s="172"/>
      <c r="T90" s="174">
        <f>SUM(T91:T106)</f>
        <v>0</v>
      </c>
      <c r="AR90" s="175" t="s">
        <v>84</v>
      </c>
      <c r="AT90" s="176" t="s">
        <v>74</v>
      </c>
      <c r="AU90" s="176" t="s">
        <v>82</v>
      </c>
      <c r="AY90" s="175" t="s">
        <v>159</v>
      </c>
      <c r="BK90" s="177">
        <f>SUM(BK91:BK106)</f>
        <v>0</v>
      </c>
    </row>
    <row r="91" spans="1:65" s="2" customFormat="1" ht="16.5" customHeight="1">
      <c r="A91" s="35"/>
      <c r="B91" s="36"/>
      <c r="C91" s="180" t="s">
        <v>82</v>
      </c>
      <c r="D91" s="180" t="s">
        <v>161</v>
      </c>
      <c r="E91" s="181" t="s">
        <v>1422</v>
      </c>
      <c r="F91" s="182" t="s">
        <v>1423</v>
      </c>
      <c r="G91" s="183" t="s">
        <v>255</v>
      </c>
      <c r="H91" s="184">
        <v>1</v>
      </c>
      <c r="I91" s="185"/>
      <c r="J91" s="186">
        <f>ROUND(I91*H91,2)</f>
        <v>0</v>
      </c>
      <c r="K91" s="182" t="s">
        <v>165</v>
      </c>
      <c r="L91" s="40"/>
      <c r="M91" s="187" t="s">
        <v>19</v>
      </c>
      <c r="N91" s="188" t="s">
        <v>46</v>
      </c>
      <c r="O91" s="65"/>
      <c r="P91" s="189">
        <f>O91*H91</f>
        <v>0</v>
      </c>
      <c r="Q91" s="189">
        <v>0</v>
      </c>
      <c r="R91" s="189">
        <f>Q91*H91</f>
        <v>0</v>
      </c>
      <c r="S91" s="189">
        <v>0</v>
      </c>
      <c r="T91" s="190">
        <f>S91*H91</f>
        <v>0</v>
      </c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R91" s="191" t="s">
        <v>275</v>
      </c>
      <c r="AT91" s="191" t="s">
        <v>161</v>
      </c>
      <c r="AU91" s="191" t="s">
        <v>84</v>
      </c>
      <c r="AY91" s="18" t="s">
        <v>159</v>
      </c>
      <c r="BE91" s="192">
        <f>IF(N91="základní",J91,0)</f>
        <v>0</v>
      </c>
      <c r="BF91" s="192">
        <f>IF(N91="snížená",J91,0)</f>
        <v>0</v>
      </c>
      <c r="BG91" s="192">
        <f>IF(N91="zákl. přenesená",J91,0)</f>
        <v>0</v>
      </c>
      <c r="BH91" s="192">
        <f>IF(N91="sníž. přenesená",J91,0)</f>
        <v>0</v>
      </c>
      <c r="BI91" s="192">
        <f>IF(N91="nulová",J91,0)</f>
        <v>0</v>
      </c>
      <c r="BJ91" s="18" t="s">
        <v>82</v>
      </c>
      <c r="BK91" s="192">
        <f>ROUND(I91*H91,2)</f>
        <v>0</v>
      </c>
      <c r="BL91" s="18" t="s">
        <v>275</v>
      </c>
      <c r="BM91" s="191" t="s">
        <v>1424</v>
      </c>
    </row>
    <row r="92" spans="1:65" s="2" customFormat="1" ht="11.25">
      <c r="A92" s="35"/>
      <c r="B92" s="36"/>
      <c r="C92" s="37"/>
      <c r="D92" s="193" t="s">
        <v>168</v>
      </c>
      <c r="E92" s="37"/>
      <c r="F92" s="194" t="s">
        <v>1425</v>
      </c>
      <c r="G92" s="37"/>
      <c r="H92" s="37"/>
      <c r="I92" s="195"/>
      <c r="J92" s="37"/>
      <c r="K92" s="37"/>
      <c r="L92" s="40"/>
      <c r="M92" s="196"/>
      <c r="N92" s="197"/>
      <c r="O92" s="65"/>
      <c r="P92" s="65"/>
      <c r="Q92" s="65"/>
      <c r="R92" s="65"/>
      <c r="S92" s="65"/>
      <c r="T92" s="66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  <c r="AT92" s="18" t="s">
        <v>168</v>
      </c>
      <c r="AU92" s="18" t="s">
        <v>84</v>
      </c>
    </row>
    <row r="93" spans="1:65" s="2" customFormat="1" ht="16.5" customHeight="1">
      <c r="A93" s="35"/>
      <c r="B93" s="36"/>
      <c r="C93" s="231" t="s">
        <v>84</v>
      </c>
      <c r="D93" s="231" t="s">
        <v>259</v>
      </c>
      <c r="E93" s="232" t="s">
        <v>1426</v>
      </c>
      <c r="F93" s="233" t="s">
        <v>1427</v>
      </c>
      <c r="G93" s="234" t="s">
        <v>255</v>
      </c>
      <c r="H93" s="235">
        <v>1</v>
      </c>
      <c r="I93" s="236"/>
      <c r="J93" s="237">
        <f>ROUND(I93*H93,2)</f>
        <v>0</v>
      </c>
      <c r="K93" s="233" t="s">
        <v>165</v>
      </c>
      <c r="L93" s="238"/>
      <c r="M93" s="239" t="s">
        <v>19</v>
      </c>
      <c r="N93" s="240" t="s">
        <v>46</v>
      </c>
      <c r="O93" s="65"/>
      <c r="P93" s="189">
        <f>O93*H93</f>
        <v>0</v>
      </c>
      <c r="Q93" s="189">
        <v>8.9999999999999998E-4</v>
      </c>
      <c r="R93" s="189">
        <f>Q93*H93</f>
        <v>8.9999999999999998E-4</v>
      </c>
      <c r="S93" s="189">
        <v>0</v>
      </c>
      <c r="T93" s="190">
        <f>S93*H93</f>
        <v>0</v>
      </c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R93" s="191" t="s">
        <v>388</v>
      </c>
      <c r="AT93" s="191" t="s">
        <v>259</v>
      </c>
      <c r="AU93" s="191" t="s">
        <v>84</v>
      </c>
      <c r="AY93" s="18" t="s">
        <v>159</v>
      </c>
      <c r="BE93" s="192">
        <f>IF(N93="základní",J93,0)</f>
        <v>0</v>
      </c>
      <c r="BF93" s="192">
        <f>IF(N93="snížená",J93,0)</f>
        <v>0</v>
      </c>
      <c r="BG93" s="192">
        <f>IF(N93="zákl. přenesená",J93,0)</f>
        <v>0</v>
      </c>
      <c r="BH93" s="192">
        <f>IF(N93="sníž. přenesená",J93,0)</f>
        <v>0</v>
      </c>
      <c r="BI93" s="192">
        <f>IF(N93="nulová",J93,0)</f>
        <v>0</v>
      </c>
      <c r="BJ93" s="18" t="s">
        <v>82</v>
      </c>
      <c r="BK93" s="192">
        <f>ROUND(I93*H93,2)</f>
        <v>0</v>
      </c>
      <c r="BL93" s="18" t="s">
        <v>275</v>
      </c>
      <c r="BM93" s="191" t="s">
        <v>1428</v>
      </c>
    </row>
    <row r="94" spans="1:65" s="13" customFormat="1" ht="11.25">
      <c r="B94" s="198"/>
      <c r="C94" s="199"/>
      <c r="D94" s="200" t="s">
        <v>170</v>
      </c>
      <c r="E94" s="201" t="s">
        <v>19</v>
      </c>
      <c r="F94" s="202" t="s">
        <v>1429</v>
      </c>
      <c r="G94" s="199"/>
      <c r="H94" s="203">
        <v>1</v>
      </c>
      <c r="I94" s="204"/>
      <c r="J94" s="199"/>
      <c r="K94" s="199"/>
      <c r="L94" s="205"/>
      <c r="M94" s="206"/>
      <c r="N94" s="207"/>
      <c r="O94" s="207"/>
      <c r="P94" s="207"/>
      <c r="Q94" s="207"/>
      <c r="R94" s="207"/>
      <c r="S94" s="207"/>
      <c r="T94" s="208"/>
      <c r="AT94" s="209" t="s">
        <v>170</v>
      </c>
      <c r="AU94" s="209" t="s">
        <v>84</v>
      </c>
      <c r="AV94" s="13" t="s">
        <v>84</v>
      </c>
      <c r="AW94" s="13" t="s">
        <v>36</v>
      </c>
      <c r="AX94" s="13" t="s">
        <v>82</v>
      </c>
      <c r="AY94" s="209" t="s">
        <v>159</v>
      </c>
    </row>
    <row r="95" spans="1:65" s="2" customFormat="1" ht="24.2" customHeight="1">
      <c r="A95" s="35"/>
      <c r="B95" s="36"/>
      <c r="C95" s="180" t="s">
        <v>109</v>
      </c>
      <c r="D95" s="180" t="s">
        <v>161</v>
      </c>
      <c r="E95" s="181" t="s">
        <v>1430</v>
      </c>
      <c r="F95" s="182" t="s">
        <v>1431</v>
      </c>
      <c r="G95" s="183" t="s">
        <v>198</v>
      </c>
      <c r="H95" s="184">
        <v>1</v>
      </c>
      <c r="I95" s="185"/>
      <c r="J95" s="186">
        <f>ROUND(I95*H95,2)</f>
        <v>0</v>
      </c>
      <c r="K95" s="182" t="s">
        <v>165</v>
      </c>
      <c r="L95" s="40"/>
      <c r="M95" s="187" t="s">
        <v>19</v>
      </c>
      <c r="N95" s="188" t="s">
        <v>46</v>
      </c>
      <c r="O95" s="65"/>
      <c r="P95" s="189">
        <f>O95*H95</f>
        <v>0</v>
      </c>
      <c r="Q95" s="189">
        <v>1.67E-3</v>
      </c>
      <c r="R95" s="189">
        <f>Q95*H95</f>
        <v>1.67E-3</v>
      </c>
      <c r="S95" s="189">
        <v>0</v>
      </c>
      <c r="T95" s="190">
        <f>S95*H95</f>
        <v>0</v>
      </c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R95" s="191" t="s">
        <v>275</v>
      </c>
      <c r="AT95" s="191" t="s">
        <v>161</v>
      </c>
      <c r="AU95" s="191" t="s">
        <v>84</v>
      </c>
      <c r="AY95" s="18" t="s">
        <v>159</v>
      </c>
      <c r="BE95" s="192">
        <f>IF(N95="základní",J95,0)</f>
        <v>0</v>
      </c>
      <c r="BF95" s="192">
        <f>IF(N95="snížená",J95,0)</f>
        <v>0</v>
      </c>
      <c r="BG95" s="192">
        <f>IF(N95="zákl. přenesená",J95,0)</f>
        <v>0</v>
      </c>
      <c r="BH95" s="192">
        <f>IF(N95="sníž. přenesená",J95,0)</f>
        <v>0</v>
      </c>
      <c r="BI95" s="192">
        <f>IF(N95="nulová",J95,0)</f>
        <v>0</v>
      </c>
      <c r="BJ95" s="18" t="s">
        <v>82</v>
      </c>
      <c r="BK95" s="192">
        <f>ROUND(I95*H95,2)</f>
        <v>0</v>
      </c>
      <c r="BL95" s="18" t="s">
        <v>275</v>
      </c>
      <c r="BM95" s="191" t="s">
        <v>1432</v>
      </c>
    </row>
    <row r="96" spans="1:65" s="2" customFormat="1" ht="11.25">
      <c r="A96" s="35"/>
      <c r="B96" s="36"/>
      <c r="C96" s="37"/>
      <c r="D96" s="193" t="s">
        <v>168</v>
      </c>
      <c r="E96" s="37"/>
      <c r="F96" s="194" t="s">
        <v>1433</v>
      </c>
      <c r="G96" s="37"/>
      <c r="H96" s="37"/>
      <c r="I96" s="195"/>
      <c r="J96" s="37"/>
      <c r="K96" s="37"/>
      <c r="L96" s="40"/>
      <c r="M96" s="196"/>
      <c r="N96" s="197"/>
      <c r="O96" s="65"/>
      <c r="P96" s="65"/>
      <c r="Q96" s="65"/>
      <c r="R96" s="65"/>
      <c r="S96" s="65"/>
      <c r="T96" s="66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T96" s="18" t="s">
        <v>168</v>
      </c>
      <c r="AU96" s="18" t="s">
        <v>84</v>
      </c>
    </row>
    <row r="97" spans="1:65" s="2" customFormat="1" ht="24.2" customHeight="1">
      <c r="A97" s="35"/>
      <c r="B97" s="36"/>
      <c r="C97" s="180" t="s">
        <v>166</v>
      </c>
      <c r="D97" s="180" t="s">
        <v>161</v>
      </c>
      <c r="E97" s="181" t="s">
        <v>1434</v>
      </c>
      <c r="F97" s="182" t="s">
        <v>1435</v>
      </c>
      <c r="G97" s="183" t="s">
        <v>198</v>
      </c>
      <c r="H97" s="184">
        <v>1</v>
      </c>
      <c r="I97" s="185"/>
      <c r="J97" s="186">
        <f>ROUND(I97*H97,2)</f>
        <v>0</v>
      </c>
      <c r="K97" s="182" t="s">
        <v>165</v>
      </c>
      <c r="L97" s="40"/>
      <c r="M97" s="187" t="s">
        <v>19</v>
      </c>
      <c r="N97" s="188" t="s">
        <v>46</v>
      </c>
      <c r="O97" s="65"/>
      <c r="P97" s="189">
        <f>O97*H97</f>
        <v>0</v>
      </c>
      <c r="Q97" s="189">
        <v>3.4399999999999999E-3</v>
      </c>
      <c r="R97" s="189">
        <f>Q97*H97</f>
        <v>3.4399999999999999E-3</v>
      </c>
      <c r="S97" s="189">
        <v>0</v>
      </c>
      <c r="T97" s="190">
        <f>S97*H97</f>
        <v>0</v>
      </c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  <c r="AR97" s="191" t="s">
        <v>275</v>
      </c>
      <c r="AT97" s="191" t="s">
        <v>161</v>
      </c>
      <c r="AU97" s="191" t="s">
        <v>84</v>
      </c>
      <c r="AY97" s="18" t="s">
        <v>159</v>
      </c>
      <c r="BE97" s="192">
        <f>IF(N97="základní",J97,0)</f>
        <v>0</v>
      </c>
      <c r="BF97" s="192">
        <f>IF(N97="snížená",J97,0)</f>
        <v>0</v>
      </c>
      <c r="BG97" s="192">
        <f>IF(N97="zákl. přenesená",J97,0)</f>
        <v>0</v>
      </c>
      <c r="BH97" s="192">
        <f>IF(N97="sníž. přenesená",J97,0)</f>
        <v>0</v>
      </c>
      <c r="BI97" s="192">
        <f>IF(N97="nulová",J97,0)</f>
        <v>0</v>
      </c>
      <c r="BJ97" s="18" t="s">
        <v>82</v>
      </c>
      <c r="BK97" s="192">
        <f>ROUND(I97*H97,2)</f>
        <v>0</v>
      </c>
      <c r="BL97" s="18" t="s">
        <v>275</v>
      </c>
      <c r="BM97" s="191" t="s">
        <v>1436</v>
      </c>
    </row>
    <row r="98" spans="1:65" s="2" customFormat="1" ht="11.25">
      <c r="A98" s="35"/>
      <c r="B98" s="36"/>
      <c r="C98" s="37"/>
      <c r="D98" s="193" t="s">
        <v>168</v>
      </c>
      <c r="E98" s="37"/>
      <c r="F98" s="194" t="s">
        <v>1437</v>
      </c>
      <c r="G98" s="37"/>
      <c r="H98" s="37"/>
      <c r="I98" s="195"/>
      <c r="J98" s="37"/>
      <c r="K98" s="37"/>
      <c r="L98" s="40"/>
      <c r="M98" s="196"/>
      <c r="N98" s="197"/>
      <c r="O98" s="65"/>
      <c r="P98" s="65"/>
      <c r="Q98" s="65"/>
      <c r="R98" s="65"/>
      <c r="S98" s="65"/>
      <c r="T98" s="66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T98" s="18" t="s">
        <v>168</v>
      </c>
      <c r="AU98" s="18" t="s">
        <v>84</v>
      </c>
    </row>
    <row r="99" spans="1:65" s="2" customFormat="1" ht="21.75" customHeight="1">
      <c r="A99" s="35"/>
      <c r="B99" s="36"/>
      <c r="C99" s="180" t="s">
        <v>188</v>
      </c>
      <c r="D99" s="180" t="s">
        <v>161</v>
      </c>
      <c r="E99" s="181" t="s">
        <v>1438</v>
      </c>
      <c r="F99" s="182" t="s">
        <v>1439</v>
      </c>
      <c r="G99" s="183" t="s">
        <v>198</v>
      </c>
      <c r="H99" s="184">
        <v>2</v>
      </c>
      <c r="I99" s="185"/>
      <c r="J99" s="186">
        <f>ROUND(I99*H99,2)</f>
        <v>0</v>
      </c>
      <c r="K99" s="182" t="s">
        <v>165</v>
      </c>
      <c r="L99" s="40"/>
      <c r="M99" s="187" t="s">
        <v>19</v>
      </c>
      <c r="N99" s="188" t="s">
        <v>46</v>
      </c>
      <c r="O99" s="65"/>
      <c r="P99" s="189">
        <f>O99*H99</f>
        <v>0</v>
      </c>
      <c r="Q99" s="189">
        <v>0</v>
      </c>
      <c r="R99" s="189">
        <f>Q99*H99</f>
        <v>0</v>
      </c>
      <c r="S99" s="189">
        <v>0</v>
      </c>
      <c r="T99" s="190">
        <f>S99*H99</f>
        <v>0</v>
      </c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  <c r="AR99" s="191" t="s">
        <v>275</v>
      </c>
      <c r="AT99" s="191" t="s">
        <v>161</v>
      </c>
      <c r="AU99" s="191" t="s">
        <v>84</v>
      </c>
      <c r="AY99" s="18" t="s">
        <v>159</v>
      </c>
      <c r="BE99" s="192">
        <f>IF(N99="základní",J99,0)</f>
        <v>0</v>
      </c>
      <c r="BF99" s="192">
        <f>IF(N99="snížená",J99,0)</f>
        <v>0</v>
      </c>
      <c r="BG99" s="192">
        <f>IF(N99="zákl. přenesená",J99,0)</f>
        <v>0</v>
      </c>
      <c r="BH99" s="192">
        <f>IF(N99="sníž. přenesená",J99,0)</f>
        <v>0</v>
      </c>
      <c r="BI99" s="192">
        <f>IF(N99="nulová",J99,0)</f>
        <v>0</v>
      </c>
      <c r="BJ99" s="18" t="s">
        <v>82</v>
      </c>
      <c r="BK99" s="192">
        <f>ROUND(I99*H99,2)</f>
        <v>0</v>
      </c>
      <c r="BL99" s="18" t="s">
        <v>275</v>
      </c>
      <c r="BM99" s="191" t="s">
        <v>1440</v>
      </c>
    </row>
    <row r="100" spans="1:65" s="2" customFormat="1" ht="11.25">
      <c r="A100" s="35"/>
      <c r="B100" s="36"/>
      <c r="C100" s="37"/>
      <c r="D100" s="193" t="s">
        <v>168</v>
      </c>
      <c r="E100" s="37"/>
      <c r="F100" s="194" t="s">
        <v>1441</v>
      </c>
      <c r="G100" s="37"/>
      <c r="H100" s="37"/>
      <c r="I100" s="195"/>
      <c r="J100" s="37"/>
      <c r="K100" s="37"/>
      <c r="L100" s="40"/>
      <c r="M100" s="196"/>
      <c r="N100" s="197"/>
      <c r="O100" s="65"/>
      <c r="P100" s="65"/>
      <c r="Q100" s="65"/>
      <c r="R100" s="65"/>
      <c r="S100" s="65"/>
      <c r="T100" s="66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T100" s="18" t="s">
        <v>168</v>
      </c>
      <c r="AU100" s="18" t="s">
        <v>84</v>
      </c>
    </row>
    <row r="101" spans="1:65" s="2" customFormat="1" ht="21.75" customHeight="1">
      <c r="A101" s="35"/>
      <c r="B101" s="36"/>
      <c r="C101" s="231" t="s">
        <v>116</v>
      </c>
      <c r="D101" s="231" t="s">
        <v>259</v>
      </c>
      <c r="E101" s="232" t="s">
        <v>1442</v>
      </c>
      <c r="F101" s="233" t="s">
        <v>1443</v>
      </c>
      <c r="G101" s="234" t="s">
        <v>198</v>
      </c>
      <c r="H101" s="235">
        <v>2.4</v>
      </c>
      <c r="I101" s="236"/>
      <c r="J101" s="237">
        <f>ROUND(I101*H101,2)</f>
        <v>0</v>
      </c>
      <c r="K101" s="233" t="s">
        <v>165</v>
      </c>
      <c r="L101" s="238"/>
      <c r="M101" s="239" t="s">
        <v>19</v>
      </c>
      <c r="N101" s="240" t="s">
        <v>46</v>
      </c>
      <c r="O101" s="65"/>
      <c r="P101" s="189">
        <f>O101*H101</f>
        <v>0</v>
      </c>
      <c r="Q101" s="189">
        <v>5.4000000000000003E-3</v>
      </c>
      <c r="R101" s="189">
        <f>Q101*H101</f>
        <v>1.2960000000000001E-2</v>
      </c>
      <c r="S101" s="189">
        <v>0</v>
      </c>
      <c r="T101" s="190">
        <f>S101*H101</f>
        <v>0</v>
      </c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  <c r="AR101" s="191" t="s">
        <v>388</v>
      </c>
      <c r="AT101" s="191" t="s">
        <v>259</v>
      </c>
      <c r="AU101" s="191" t="s">
        <v>84</v>
      </c>
      <c r="AY101" s="18" t="s">
        <v>159</v>
      </c>
      <c r="BE101" s="192">
        <f>IF(N101="základní",J101,0)</f>
        <v>0</v>
      </c>
      <c r="BF101" s="192">
        <f>IF(N101="snížená",J101,0)</f>
        <v>0</v>
      </c>
      <c r="BG101" s="192">
        <f>IF(N101="zákl. přenesená",J101,0)</f>
        <v>0</v>
      </c>
      <c r="BH101" s="192">
        <f>IF(N101="sníž. přenesená",J101,0)</f>
        <v>0</v>
      </c>
      <c r="BI101" s="192">
        <f>IF(N101="nulová",J101,0)</f>
        <v>0</v>
      </c>
      <c r="BJ101" s="18" t="s">
        <v>82</v>
      </c>
      <c r="BK101" s="192">
        <f>ROUND(I101*H101,2)</f>
        <v>0</v>
      </c>
      <c r="BL101" s="18" t="s">
        <v>275</v>
      </c>
      <c r="BM101" s="191" t="s">
        <v>1444</v>
      </c>
    </row>
    <row r="102" spans="1:65" s="13" customFormat="1" ht="11.25">
      <c r="B102" s="198"/>
      <c r="C102" s="199"/>
      <c r="D102" s="200" t="s">
        <v>170</v>
      </c>
      <c r="E102" s="201" t="s">
        <v>19</v>
      </c>
      <c r="F102" s="202" t="s">
        <v>1445</v>
      </c>
      <c r="G102" s="199"/>
      <c r="H102" s="203">
        <v>2.4</v>
      </c>
      <c r="I102" s="204"/>
      <c r="J102" s="199"/>
      <c r="K102" s="199"/>
      <c r="L102" s="205"/>
      <c r="M102" s="206"/>
      <c r="N102" s="207"/>
      <c r="O102" s="207"/>
      <c r="P102" s="207"/>
      <c r="Q102" s="207"/>
      <c r="R102" s="207"/>
      <c r="S102" s="207"/>
      <c r="T102" s="208"/>
      <c r="AT102" s="209" t="s">
        <v>170</v>
      </c>
      <c r="AU102" s="209" t="s">
        <v>84</v>
      </c>
      <c r="AV102" s="13" t="s">
        <v>84</v>
      </c>
      <c r="AW102" s="13" t="s">
        <v>36</v>
      </c>
      <c r="AX102" s="13" t="s">
        <v>82</v>
      </c>
      <c r="AY102" s="209" t="s">
        <v>159</v>
      </c>
    </row>
    <row r="103" spans="1:65" s="2" customFormat="1" ht="24.2" customHeight="1">
      <c r="A103" s="35"/>
      <c r="B103" s="36"/>
      <c r="C103" s="180" t="s">
        <v>202</v>
      </c>
      <c r="D103" s="180" t="s">
        <v>161</v>
      </c>
      <c r="E103" s="181" t="s">
        <v>1446</v>
      </c>
      <c r="F103" s="182" t="s">
        <v>1447</v>
      </c>
      <c r="G103" s="183" t="s">
        <v>174</v>
      </c>
      <c r="H103" s="184">
        <v>1.9E-2</v>
      </c>
      <c r="I103" s="185"/>
      <c r="J103" s="186">
        <f>ROUND(I103*H103,2)</f>
        <v>0</v>
      </c>
      <c r="K103" s="182" t="s">
        <v>165</v>
      </c>
      <c r="L103" s="40"/>
      <c r="M103" s="187" t="s">
        <v>19</v>
      </c>
      <c r="N103" s="188" t="s">
        <v>46</v>
      </c>
      <c r="O103" s="65"/>
      <c r="P103" s="189">
        <f>O103*H103</f>
        <v>0</v>
      </c>
      <c r="Q103" s="189">
        <v>0</v>
      </c>
      <c r="R103" s="189">
        <f>Q103*H103</f>
        <v>0</v>
      </c>
      <c r="S103" s="189">
        <v>0</v>
      </c>
      <c r="T103" s="190">
        <f>S103*H103</f>
        <v>0</v>
      </c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  <c r="AR103" s="191" t="s">
        <v>275</v>
      </c>
      <c r="AT103" s="191" t="s">
        <v>161</v>
      </c>
      <c r="AU103" s="191" t="s">
        <v>84</v>
      </c>
      <c r="AY103" s="18" t="s">
        <v>159</v>
      </c>
      <c r="BE103" s="192">
        <f>IF(N103="základní",J103,0)</f>
        <v>0</v>
      </c>
      <c r="BF103" s="192">
        <f>IF(N103="snížená",J103,0)</f>
        <v>0</v>
      </c>
      <c r="BG103" s="192">
        <f>IF(N103="zákl. přenesená",J103,0)</f>
        <v>0</v>
      </c>
      <c r="BH103" s="192">
        <f>IF(N103="sníž. přenesená",J103,0)</f>
        <v>0</v>
      </c>
      <c r="BI103" s="192">
        <f>IF(N103="nulová",J103,0)</f>
        <v>0</v>
      </c>
      <c r="BJ103" s="18" t="s">
        <v>82</v>
      </c>
      <c r="BK103" s="192">
        <f>ROUND(I103*H103,2)</f>
        <v>0</v>
      </c>
      <c r="BL103" s="18" t="s">
        <v>275</v>
      </c>
      <c r="BM103" s="191" t="s">
        <v>1448</v>
      </c>
    </row>
    <row r="104" spans="1:65" s="2" customFormat="1" ht="11.25">
      <c r="A104" s="35"/>
      <c r="B104" s="36"/>
      <c r="C104" s="37"/>
      <c r="D104" s="193" t="s">
        <v>168</v>
      </c>
      <c r="E104" s="37"/>
      <c r="F104" s="194" t="s">
        <v>1449</v>
      </c>
      <c r="G104" s="37"/>
      <c r="H104" s="37"/>
      <c r="I104" s="195"/>
      <c r="J104" s="37"/>
      <c r="K104" s="37"/>
      <c r="L104" s="40"/>
      <c r="M104" s="196"/>
      <c r="N104" s="197"/>
      <c r="O104" s="65"/>
      <c r="P104" s="65"/>
      <c r="Q104" s="65"/>
      <c r="R104" s="65"/>
      <c r="S104" s="65"/>
      <c r="T104" s="66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  <c r="AT104" s="18" t="s">
        <v>168</v>
      </c>
      <c r="AU104" s="18" t="s">
        <v>84</v>
      </c>
    </row>
    <row r="105" spans="1:65" s="2" customFormat="1" ht="24.2" customHeight="1">
      <c r="A105" s="35"/>
      <c r="B105" s="36"/>
      <c r="C105" s="180" t="s">
        <v>211</v>
      </c>
      <c r="D105" s="180" t="s">
        <v>161</v>
      </c>
      <c r="E105" s="181" t="s">
        <v>1450</v>
      </c>
      <c r="F105" s="182" t="s">
        <v>1451</v>
      </c>
      <c r="G105" s="183" t="s">
        <v>174</v>
      </c>
      <c r="H105" s="184">
        <v>1.9E-2</v>
      </c>
      <c r="I105" s="185"/>
      <c r="J105" s="186">
        <f>ROUND(I105*H105,2)</f>
        <v>0</v>
      </c>
      <c r="K105" s="182" t="s">
        <v>165</v>
      </c>
      <c r="L105" s="40"/>
      <c r="M105" s="187" t="s">
        <v>19</v>
      </c>
      <c r="N105" s="188" t="s">
        <v>46</v>
      </c>
      <c r="O105" s="65"/>
      <c r="P105" s="189">
        <f>O105*H105</f>
        <v>0</v>
      </c>
      <c r="Q105" s="189">
        <v>0</v>
      </c>
      <c r="R105" s="189">
        <f>Q105*H105</f>
        <v>0</v>
      </c>
      <c r="S105" s="189">
        <v>0</v>
      </c>
      <c r="T105" s="190">
        <f>S105*H105</f>
        <v>0</v>
      </c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  <c r="AR105" s="191" t="s">
        <v>275</v>
      </c>
      <c r="AT105" s="191" t="s">
        <v>161</v>
      </c>
      <c r="AU105" s="191" t="s">
        <v>84</v>
      </c>
      <c r="AY105" s="18" t="s">
        <v>159</v>
      </c>
      <c r="BE105" s="192">
        <f>IF(N105="základní",J105,0)</f>
        <v>0</v>
      </c>
      <c r="BF105" s="192">
        <f>IF(N105="snížená",J105,0)</f>
        <v>0</v>
      </c>
      <c r="BG105" s="192">
        <f>IF(N105="zákl. přenesená",J105,0)</f>
        <v>0</v>
      </c>
      <c r="BH105" s="192">
        <f>IF(N105="sníž. přenesená",J105,0)</f>
        <v>0</v>
      </c>
      <c r="BI105" s="192">
        <f>IF(N105="nulová",J105,0)</f>
        <v>0</v>
      </c>
      <c r="BJ105" s="18" t="s">
        <v>82</v>
      </c>
      <c r="BK105" s="192">
        <f>ROUND(I105*H105,2)</f>
        <v>0</v>
      </c>
      <c r="BL105" s="18" t="s">
        <v>275</v>
      </c>
      <c r="BM105" s="191" t="s">
        <v>1452</v>
      </c>
    </row>
    <row r="106" spans="1:65" s="2" customFormat="1" ht="11.25">
      <c r="A106" s="35"/>
      <c r="B106" s="36"/>
      <c r="C106" s="37"/>
      <c r="D106" s="193" t="s">
        <v>168</v>
      </c>
      <c r="E106" s="37"/>
      <c r="F106" s="194" t="s">
        <v>1453</v>
      </c>
      <c r="G106" s="37"/>
      <c r="H106" s="37"/>
      <c r="I106" s="195"/>
      <c r="J106" s="37"/>
      <c r="K106" s="37"/>
      <c r="L106" s="40"/>
      <c r="M106" s="196"/>
      <c r="N106" s="197"/>
      <c r="O106" s="65"/>
      <c r="P106" s="65"/>
      <c r="Q106" s="65"/>
      <c r="R106" s="65"/>
      <c r="S106" s="65"/>
      <c r="T106" s="66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  <c r="AT106" s="18" t="s">
        <v>168</v>
      </c>
      <c r="AU106" s="18" t="s">
        <v>84</v>
      </c>
    </row>
    <row r="107" spans="1:65" s="12" customFormat="1" ht="25.9" customHeight="1">
      <c r="B107" s="164"/>
      <c r="C107" s="165"/>
      <c r="D107" s="166" t="s">
        <v>74</v>
      </c>
      <c r="E107" s="167" t="s">
        <v>1019</v>
      </c>
      <c r="F107" s="167" t="s">
        <v>1020</v>
      </c>
      <c r="G107" s="165"/>
      <c r="H107" s="165"/>
      <c r="I107" s="168"/>
      <c r="J107" s="169">
        <f>BK107</f>
        <v>0</v>
      </c>
      <c r="K107" s="165"/>
      <c r="L107" s="170"/>
      <c r="M107" s="171"/>
      <c r="N107" s="172"/>
      <c r="O107" s="172"/>
      <c r="P107" s="173">
        <f>SUM(P108:P111)</f>
        <v>0</v>
      </c>
      <c r="Q107" s="172"/>
      <c r="R107" s="173">
        <f>SUM(R108:R111)</f>
        <v>0</v>
      </c>
      <c r="S107" s="172"/>
      <c r="T107" s="174">
        <f>SUM(T108:T111)</f>
        <v>0</v>
      </c>
      <c r="AR107" s="175" t="s">
        <v>166</v>
      </c>
      <c r="AT107" s="176" t="s">
        <v>74</v>
      </c>
      <c r="AU107" s="176" t="s">
        <v>75</v>
      </c>
      <c r="AY107" s="175" t="s">
        <v>159</v>
      </c>
      <c r="BK107" s="177">
        <f>SUM(BK108:BK111)</f>
        <v>0</v>
      </c>
    </row>
    <row r="108" spans="1:65" s="2" customFormat="1" ht="21.75" customHeight="1">
      <c r="A108" s="35"/>
      <c r="B108" s="36"/>
      <c r="C108" s="180" t="s">
        <v>217</v>
      </c>
      <c r="D108" s="180" t="s">
        <v>161</v>
      </c>
      <c r="E108" s="181" t="s">
        <v>1021</v>
      </c>
      <c r="F108" s="182" t="s">
        <v>1022</v>
      </c>
      <c r="G108" s="183" t="s">
        <v>1023</v>
      </c>
      <c r="H108" s="184">
        <v>3</v>
      </c>
      <c r="I108" s="185"/>
      <c r="J108" s="186">
        <f>ROUND(I108*H108,2)</f>
        <v>0</v>
      </c>
      <c r="K108" s="182" t="s">
        <v>165</v>
      </c>
      <c r="L108" s="40"/>
      <c r="M108" s="187" t="s">
        <v>19</v>
      </c>
      <c r="N108" s="188" t="s">
        <v>46</v>
      </c>
      <c r="O108" s="65"/>
      <c r="P108" s="189">
        <f>O108*H108</f>
        <v>0</v>
      </c>
      <c r="Q108" s="189">
        <v>0</v>
      </c>
      <c r="R108" s="189">
        <f>Q108*H108</f>
        <v>0</v>
      </c>
      <c r="S108" s="189">
        <v>0</v>
      </c>
      <c r="T108" s="190">
        <f>S108*H108</f>
        <v>0</v>
      </c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  <c r="AR108" s="191" t="s">
        <v>1024</v>
      </c>
      <c r="AT108" s="191" t="s">
        <v>161</v>
      </c>
      <c r="AU108" s="191" t="s">
        <v>82</v>
      </c>
      <c r="AY108" s="18" t="s">
        <v>159</v>
      </c>
      <c r="BE108" s="192">
        <f>IF(N108="základní",J108,0)</f>
        <v>0</v>
      </c>
      <c r="BF108" s="192">
        <f>IF(N108="snížená",J108,0)</f>
        <v>0</v>
      </c>
      <c r="BG108" s="192">
        <f>IF(N108="zákl. přenesená",J108,0)</f>
        <v>0</v>
      </c>
      <c r="BH108" s="192">
        <f>IF(N108="sníž. přenesená",J108,0)</f>
        <v>0</v>
      </c>
      <c r="BI108" s="192">
        <f>IF(N108="nulová",J108,0)</f>
        <v>0</v>
      </c>
      <c r="BJ108" s="18" t="s">
        <v>82</v>
      </c>
      <c r="BK108" s="192">
        <f>ROUND(I108*H108,2)</f>
        <v>0</v>
      </c>
      <c r="BL108" s="18" t="s">
        <v>1024</v>
      </c>
      <c r="BM108" s="191" t="s">
        <v>1454</v>
      </c>
    </row>
    <row r="109" spans="1:65" s="2" customFormat="1" ht="11.25">
      <c r="A109" s="35"/>
      <c r="B109" s="36"/>
      <c r="C109" s="37"/>
      <c r="D109" s="193" t="s">
        <v>168</v>
      </c>
      <c r="E109" s="37"/>
      <c r="F109" s="194" t="s">
        <v>1026</v>
      </c>
      <c r="G109" s="37"/>
      <c r="H109" s="37"/>
      <c r="I109" s="195"/>
      <c r="J109" s="37"/>
      <c r="K109" s="37"/>
      <c r="L109" s="40"/>
      <c r="M109" s="196"/>
      <c r="N109" s="197"/>
      <c r="O109" s="65"/>
      <c r="P109" s="65"/>
      <c r="Q109" s="65"/>
      <c r="R109" s="65"/>
      <c r="S109" s="65"/>
      <c r="T109" s="66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  <c r="AT109" s="18" t="s">
        <v>168</v>
      </c>
      <c r="AU109" s="18" t="s">
        <v>82</v>
      </c>
    </row>
    <row r="110" spans="1:65" s="2" customFormat="1" ht="24.2" customHeight="1">
      <c r="A110" s="35"/>
      <c r="B110" s="36"/>
      <c r="C110" s="180" t="s">
        <v>225</v>
      </c>
      <c r="D110" s="180" t="s">
        <v>161</v>
      </c>
      <c r="E110" s="181" t="s">
        <v>1455</v>
      </c>
      <c r="F110" s="182" t="s">
        <v>1456</v>
      </c>
      <c r="G110" s="183" t="s">
        <v>1023</v>
      </c>
      <c r="H110" s="184">
        <v>2</v>
      </c>
      <c r="I110" s="185"/>
      <c r="J110" s="186">
        <f>ROUND(I110*H110,2)</f>
        <v>0</v>
      </c>
      <c r="K110" s="182" t="s">
        <v>165</v>
      </c>
      <c r="L110" s="40"/>
      <c r="M110" s="187" t="s">
        <v>19</v>
      </c>
      <c r="N110" s="188" t="s">
        <v>46</v>
      </c>
      <c r="O110" s="65"/>
      <c r="P110" s="189">
        <f>O110*H110</f>
        <v>0</v>
      </c>
      <c r="Q110" s="189">
        <v>0</v>
      </c>
      <c r="R110" s="189">
        <f>Q110*H110</f>
        <v>0</v>
      </c>
      <c r="S110" s="189">
        <v>0</v>
      </c>
      <c r="T110" s="190">
        <f>S110*H110</f>
        <v>0</v>
      </c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  <c r="AR110" s="191" t="s">
        <v>1024</v>
      </c>
      <c r="AT110" s="191" t="s">
        <v>161</v>
      </c>
      <c r="AU110" s="191" t="s">
        <v>82</v>
      </c>
      <c r="AY110" s="18" t="s">
        <v>159</v>
      </c>
      <c r="BE110" s="192">
        <f>IF(N110="základní",J110,0)</f>
        <v>0</v>
      </c>
      <c r="BF110" s="192">
        <f>IF(N110="snížená",J110,0)</f>
        <v>0</v>
      </c>
      <c r="BG110" s="192">
        <f>IF(N110="zákl. přenesená",J110,0)</f>
        <v>0</v>
      </c>
      <c r="BH110" s="192">
        <f>IF(N110="sníž. přenesená",J110,0)</f>
        <v>0</v>
      </c>
      <c r="BI110" s="192">
        <f>IF(N110="nulová",J110,0)</f>
        <v>0</v>
      </c>
      <c r="BJ110" s="18" t="s">
        <v>82</v>
      </c>
      <c r="BK110" s="192">
        <f>ROUND(I110*H110,2)</f>
        <v>0</v>
      </c>
      <c r="BL110" s="18" t="s">
        <v>1024</v>
      </c>
      <c r="BM110" s="191" t="s">
        <v>1457</v>
      </c>
    </row>
    <row r="111" spans="1:65" s="2" customFormat="1" ht="11.25">
      <c r="A111" s="35"/>
      <c r="B111" s="36"/>
      <c r="C111" s="37"/>
      <c r="D111" s="193" t="s">
        <v>168</v>
      </c>
      <c r="E111" s="37"/>
      <c r="F111" s="194" t="s">
        <v>1458</v>
      </c>
      <c r="G111" s="37"/>
      <c r="H111" s="37"/>
      <c r="I111" s="195"/>
      <c r="J111" s="37"/>
      <c r="K111" s="37"/>
      <c r="L111" s="40"/>
      <c r="M111" s="246"/>
      <c r="N111" s="247"/>
      <c r="O111" s="243"/>
      <c r="P111" s="243"/>
      <c r="Q111" s="243"/>
      <c r="R111" s="243"/>
      <c r="S111" s="243"/>
      <c r="T111" s="248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  <c r="AT111" s="18" t="s">
        <v>168</v>
      </c>
      <c r="AU111" s="18" t="s">
        <v>82</v>
      </c>
    </row>
    <row r="112" spans="1:65" s="2" customFormat="1" ht="6.95" customHeight="1">
      <c r="A112" s="35"/>
      <c r="B112" s="48"/>
      <c r="C112" s="49"/>
      <c r="D112" s="49"/>
      <c r="E112" s="49"/>
      <c r="F112" s="49"/>
      <c r="G112" s="49"/>
      <c r="H112" s="49"/>
      <c r="I112" s="49"/>
      <c r="J112" s="49"/>
      <c r="K112" s="49"/>
      <c r="L112" s="40"/>
      <c r="M112" s="35"/>
      <c r="O112" s="35"/>
      <c r="P112" s="35"/>
      <c r="Q112" s="35"/>
      <c r="R112" s="35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</sheetData>
  <sheetProtection algorithmName="SHA-512" hashValue="F5UDcnAk2xIw/BUhRVi95PtKB025t9GzgGZNN05eibYvOxvJPRbw2dIvoU3y3+sfumtffuDEZEHRz4/dqJvlPQ==" saltValue="jeJhX5CvsBpc7rqQehvh6RFWXu2nWCisIRmNcId6cv35c2cccYAeCLFbyXHuJPJawmVLTLPgC8z3F6DPBmq/yw==" spinCount="100000" sheet="1" objects="1" scenarios="1" formatColumns="0" formatRows="0" autoFilter="0"/>
  <autoFilter ref="C87:K111" xr:uid="{00000000-0009-0000-0000-000005000000}"/>
  <mergeCells count="12">
    <mergeCell ref="E80:H80"/>
    <mergeCell ref="L2:V2"/>
    <mergeCell ref="E50:H50"/>
    <mergeCell ref="E52:H52"/>
    <mergeCell ref="E54:H54"/>
    <mergeCell ref="E76:H76"/>
    <mergeCell ref="E78:H78"/>
    <mergeCell ref="E7:H7"/>
    <mergeCell ref="E9:H9"/>
    <mergeCell ref="E11:H11"/>
    <mergeCell ref="E20:H20"/>
    <mergeCell ref="E29:H29"/>
  </mergeCells>
  <hyperlinks>
    <hyperlink ref="F92" r:id="rId1" xr:uid="{00000000-0004-0000-0500-000000000000}"/>
    <hyperlink ref="F96" r:id="rId2" xr:uid="{00000000-0004-0000-0500-000001000000}"/>
    <hyperlink ref="F98" r:id="rId3" xr:uid="{00000000-0004-0000-0500-000002000000}"/>
    <hyperlink ref="F100" r:id="rId4" xr:uid="{00000000-0004-0000-0500-000003000000}"/>
    <hyperlink ref="F104" r:id="rId5" xr:uid="{00000000-0004-0000-0500-000004000000}"/>
    <hyperlink ref="F106" r:id="rId6" xr:uid="{00000000-0004-0000-0500-000005000000}"/>
    <hyperlink ref="F109" r:id="rId7" xr:uid="{00000000-0004-0000-0500-000006000000}"/>
    <hyperlink ref="F111" r:id="rId8" xr:uid="{00000000-0004-0000-0500-000007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9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2:BM96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87"/>
      <c r="M2" s="387"/>
      <c r="N2" s="387"/>
      <c r="O2" s="387"/>
      <c r="P2" s="387"/>
      <c r="Q2" s="387"/>
      <c r="R2" s="387"/>
      <c r="S2" s="387"/>
      <c r="T2" s="387"/>
      <c r="U2" s="387"/>
      <c r="V2" s="387"/>
      <c r="AT2" s="18" t="s">
        <v>104</v>
      </c>
    </row>
    <row r="3" spans="1:46" s="1" customFormat="1" ht="6.95" customHeight="1">
      <c r="B3" s="110"/>
      <c r="C3" s="111"/>
      <c r="D3" s="111"/>
      <c r="E3" s="111"/>
      <c r="F3" s="111"/>
      <c r="G3" s="111"/>
      <c r="H3" s="111"/>
      <c r="I3" s="111"/>
      <c r="J3" s="111"/>
      <c r="K3" s="111"/>
      <c r="L3" s="21"/>
      <c r="AT3" s="18" t="s">
        <v>84</v>
      </c>
    </row>
    <row r="4" spans="1:46" s="1" customFormat="1" ht="24.95" customHeight="1">
      <c r="B4" s="21"/>
      <c r="D4" s="112" t="s">
        <v>113</v>
      </c>
      <c r="L4" s="21"/>
      <c r="M4" s="113" t="s">
        <v>10</v>
      </c>
      <c r="AT4" s="18" t="s">
        <v>4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114" t="s">
        <v>16</v>
      </c>
      <c r="L6" s="21"/>
    </row>
    <row r="7" spans="1:46" s="1" customFormat="1" ht="16.5" customHeight="1">
      <c r="B7" s="21"/>
      <c r="E7" s="388" t="str">
        <f>'Rekapitulace stavby'!K6</f>
        <v>Bytové jednotky OŘ Brno - Orava bytové jednotky</v>
      </c>
      <c r="F7" s="389"/>
      <c r="G7" s="389"/>
      <c r="H7" s="389"/>
      <c r="L7" s="21"/>
    </row>
    <row r="8" spans="1:46" s="1" customFormat="1" ht="12" customHeight="1">
      <c r="B8" s="21"/>
      <c r="D8" s="114" t="s">
        <v>117</v>
      </c>
      <c r="L8" s="21"/>
    </row>
    <row r="9" spans="1:46" s="2" customFormat="1" ht="16.5" customHeight="1">
      <c r="A9" s="35"/>
      <c r="B9" s="40"/>
      <c r="C9" s="35"/>
      <c r="D9" s="35"/>
      <c r="E9" s="388" t="s">
        <v>118</v>
      </c>
      <c r="F9" s="390"/>
      <c r="G9" s="390"/>
      <c r="H9" s="390"/>
      <c r="I9" s="35"/>
      <c r="J9" s="35"/>
      <c r="K9" s="35"/>
      <c r="L9" s="115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2" customHeight="1">
      <c r="A10" s="35"/>
      <c r="B10" s="40"/>
      <c r="C10" s="35"/>
      <c r="D10" s="114" t="s">
        <v>119</v>
      </c>
      <c r="E10" s="35"/>
      <c r="F10" s="35"/>
      <c r="G10" s="35"/>
      <c r="H10" s="35"/>
      <c r="I10" s="35"/>
      <c r="J10" s="35"/>
      <c r="K10" s="35"/>
      <c r="L10" s="115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6.5" customHeight="1">
      <c r="A11" s="35"/>
      <c r="B11" s="40"/>
      <c r="C11" s="35"/>
      <c r="D11" s="35"/>
      <c r="E11" s="391" t="s">
        <v>1459</v>
      </c>
      <c r="F11" s="390"/>
      <c r="G11" s="390"/>
      <c r="H11" s="390"/>
      <c r="I11" s="35"/>
      <c r="J11" s="35"/>
      <c r="K11" s="35"/>
      <c r="L11" s="115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1.25">
      <c r="A12" s="35"/>
      <c r="B12" s="40"/>
      <c r="C12" s="35"/>
      <c r="D12" s="35"/>
      <c r="E12" s="35"/>
      <c r="F12" s="35"/>
      <c r="G12" s="35"/>
      <c r="H12" s="35"/>
      <c r="I12" s="35"/>
      <c r="J12" s="35"/>
      <c r="K12" s="35"/>
      <c r="L12" s="115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2" customHeight="1">
      <c r="A13" s="35"/>
      <c r="B13" s="40"/>
      <c r="C13" s="35"/>
      <c r="D13" s="114" t="s">
        <v>18</v>
      </c>
      <c r="E13" s="35"/>
      <c r="F13" s="104" t="s">
        <v>19</v>
      </c>
      <c r="G13" s="35"/>
      <c r="H13" s="35"/>
      <c r="I13" s="114" t="s">
        <v>20</v>
      </c>
      <c r="J13" s="104" t="s">
        <v>19</v>
      </c>
      <c r="K13" s="35"/>
      <c r="L13" s="115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14" t="s">
        <v>21</v>
      </c>
      <c r="E14" s="35"/>
      <c r="F14" s="104" t="s">
        <v>22</v>
      </c>
      <c r="G14" s="35"/>
      <c r="H14" s="35"/>
      <c r="I14" s="114" t="s">
        <v>23</v>
      </c>
      <c r="J14" s="116" t="str">
        <f>'Rekapitulace stavby'!AN8</f>
        <v>18. 3. 2021</v>
      </c>
      <c r="K14" s="35"/>
      <c r="L14" s="11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0.9" customHeight="1">
      <c r="A15" s="35"/>
      <c r="B15" s="40"/>
      <c r="C15" s="35"/>
      <c r="D15" s="35"/>
      <c r="E15" s="35"/>
      <c r="F15" s="35"/>
      <c r="G15" s="35"/>
      <c r="H15" s="35"/>
      <c r="I15" s="35"/>
      <c r="J15" s="35"/>
      <c r="K15" s="35"/>
      <c r="L15" s="115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12" customHeight="1">
      <c r="A16" s="35"/>
      <c r="B16" s="40"/>
      <c r="C16" s="35"/>
      <c r="D16" s="114" t="s">
        <v>25</v>
      </c>
      <c r="E16" s="35"/>
      <c r="F16" s="35"/>
      <c r="G16" s="35"/>
      <c r="H16" s="35"/>
      <c r="I16" s="114" t="s">
        <v>26</v>
      </c>
      <c r="J16" s="104" t="s">
        <v>27</v>
      </c>
      <c r="K16" s="35"/>
      <c r="L16" s="115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8" customHeight="1">
      <c r="A17" s="35"/>
      <c r="B17" s="40"/>
      <c r="C17" s="35"/>
      <c r="D17" s="35"/>
      <c r="E17" s="104" t="s">
        <v>28</v>
      </c>
      <c r="F17" s="35"/>
      <c r="G17" s="35"/>
      <c r="H17" s="35"/>
      <c r="I17" s="114" t="s">
        <v>29</v>
      </c>
      <c r="J17" s="104" t="s">
        <v>30</v>
      </c>
      <c r="K17" s="35"/>
      <c r="L17" s="115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6.95" customHeight="1">
      <c r="A18" s="35"/>
      <c r="B18" s="40"/>
      <c r="C18" s="35"/>
      <c r="D18" s="35"/>
      <c r="E18" s="35"/>
      <c r="F18" s="35"/>
      <c r="G18" s="35"/>
      <c r="H18" s="35"/>
      <c r="I18" s="35"/>
      <c r="J18" s="35"/>
      <c r="K18" s="35"/>
      <c r="L18" s="115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12" customHeight="1">
      <c r="A19" s="35"/>
      <c r="B19" s="40"/>
      <c r="C19" s="35"/>
      <c r="D19" s="114" t="s">
        <v>31</v>
      </c>
      <c r="E19" s="35"/>
      <c r="F19" s="35"/>
      <c r="G19" s="35"/>
      <c r="H19" s="35"/>
      <c r="I19" s="114" t="s">
        <v>26</v>
      </c>
      <c r="J19" s="31" t="str">
        <f>'Rekapitulace stavby'!AN13</f>
        <v>Vyplň údaj</v>
      </c>
      <c r="K19" s="35"/>
      <c r="L19" s="115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8" customHeight="1">
      <c r="A20" s="35"/>
      <c r="B20" s="40"/>
      <c r="C20" s="35"/>
      <c r="D20" s="35"/>
      <c r="E20" s="392" t="str">
        <f>'Rekapitulace stavby'!E14</f>
        <v>Vyplň údaj</v>
      </c>
      <c r="F20" s="393"/>
      <c r="G20" s="393"/>
      <c r="H20" s="393"/>
      <c r="I20" s="114" t="s">
        <v>29</v>
      </c>
      <c r="J20" s="31" t="str">
        <f>'Rekapitulace stavby'!AN14</f>
        <v>Vyplň údaj</v>
      </c>
      <c r="K20" s="35"/>
      <c r="L20" s="115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6.95" customHeight="1">
      <c r="A21" s="35"/>
      <c r="B21" s="40"/>
      <c r="C21" s="35"/>
      <c r="D21" s="35"/>
      <c r="E21" s="35"/>
      <c r="F21" s="35"/>
      <c r="G21" s="35"/>
      <c r="H21" s="35"/>
      <c r="I21" s="35"/>
      <c r="J21" s="35"/>
      <c r="K21" s="35"/>
      <c r="L21" s="115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12" customHeight="1">
      <c r="A22" s="35"/>
      <c r="B22" s="40"/>
      <c r="C22" s="35"/>
      <c r="D22" s="114" t="s">
        <v>33</v>
      </c>
      <c r="E22" s="35"/>
      <c r="F22" s="35"/>
      <c r="G22" s="35"/>
      <c r="H22" s="35"/>
      <c r="I22" s="114" t="s">
        <v>26</v>
      </c>
      <c r="J22" s="104" t="s">
        <v>34</v>
      </c>
      <c r="K22" s="35"/>
      <c r="L22" s="115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8" customHeight="1">
      <c r="A23" s="35"/>
      <c r="B23" s="40"/>
      <c r="C23" s="35"/>
      <c r="D23" s="35"/>
      <c r="E23" s="104" t="s">
        <v>35</v>
      </c>
      <c r="F23" s="35"/>
      <c r="G23" s="35"/>
      <c r="H23" s="35"/>
      <c r="I23" s="114" t="s">
        <v>29</v>
      </c>
      <c r="J23" s="104" t="s">
        <v>19</v>
      </c>
      <c r="K23" s="35"/>
      <c r="L23" s="11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6.95" customHeight="1">
      <c r="A24" s="35"/>
      <c r="B24" s="40"/>
      <c r="C24" s="35"/>
      <c r="D24" s="35"/>
      <c r="E24" s="35"/>
      <c r="F24" s="35"/>
      <c r="G24" s="35"/>
      <c r="H24" s="35"/>
      <c r="I24" s="35"/>
      <c r="J24" s="35"/>
      <c r="K24" s="35"/>
      <c r="L24" s="115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12" customHeight="1">
      <c r="A25" s="35"/>
      <c r="B25" s="40"/>
      <c r="C25" s="35"/>
      <c r="D25" s="114" t="s">
        <v>37</v>
      </c>
      <c r="E25" s="35"/>
      <c r="F25" s="35"/>
      <c r="G25" s="35"/>
      <c r="H25" s="35"/>
      <c r="I25" s="114" t="s">
        <v>26</v>
      </c>
      <c r="J25" s="104" t="s">
        <v>19</v>
      </c>
      <c r="K25" s="35"/>
      <c r="L25" s="11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8" customHeight="1">
      <c r="A26" s="35"/>
      <c r="B26" s="40"/>
      <c r="C26" s="35"/>
      <c r="D26" s="35"/>
      <c r="E26" s="104" t="s">
        <v>38</v>
      </c>
      <c r="F26" s="35"/>
      <c r="G26" s="35"/>
      <c r="H26" s="35"/>
      <c r="I26" s="114" t="s">
        <v>29</v>
      </c>
      <c r="J26" s="104" t="s">
        <v>19</v>
      </c>
      <c r="K26" s="35"/>
      <c r="L26" s="11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2" customFormat="1" ht="6.95" customHeight="1">
      <c r="A27" s="35"/>
      <c r="B27" s="40"/>
      <c r="C27" s="35"/>
      <c r="D27" s="35"/>
      <c r="E27" s="35"/>
      <c r="F27" s="35"/>
      <c r="G27" s="35"/>
      <c r="H27" s="35"/>
      <c r="I27" s="35"/>
      <c r="J27" s="35"/>
      <c r="K27" s="35"/>
      <c r="L27" s="11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pans="1:31" s="2" customFormat="1" ht="12" customHeight="1">
      <c r="A28" s="35"/>
      <c r="B28" s="40"/>
      <c r="C28" s="35"/>
      <c r="D28" s="114" t="s">
        <v>39</v>
      </c>
      <c r="E28" s="35"/>
      <c r="F28" s="35"/>
      <c r="G28" s="35"/>
      <c r="H28" s="35"/>
      <c r="I28" s="35"/>
      <c r="J28" s="35"/>
      <c r="K28" s="35"/>
      <c r="L28" s="115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8" customFormat="1" ht="16.5" customHeight="1">
      <c r="A29" s="117"/>
      <c r="B29" s="118"/>
      <c r="C29" s="117"/>
      <c r="D29" s="117"/>
      <c r="E29" s="394" t="s">
        <v>19</v>
      </c>
      <c r="F29" s="394"/>
      <c r="G29" s="394"/>
      <c r="H29" s="394"/>
      <c r="I29" s="117"/>
      <c r="J29" s="117"/>
      <c r="K29" s="117"/>
      <c r="L29" s="119"/>
      <c r="S29" s="117"/>
      <c r="T29" s="117"/>
      <c r="U29" s="117"/>
      <c r="V29" s="117"/>
      <c r="W29" s="117"/>
      <c r="X29" s="117"/>
      <c r="Y29" s="117"/>
      <c r="Z29" s="117"/>
      <c r="AA29" s="117"/>
      <c r="AB29" s="117"/>
      <c r="AC29" s="117"/>
      <c r="AD29" s="117"/>
      <c r="AE29" s="117"/>
    </row>
    <row r="30" spans="1:31" s="2" customFormat="1" ht="6.95" customHeight="1">
      <c r="A30" s="35"/>
      <c r="B30" s="40"/>
      <c r="C30" s="35"/>
      <c r="D30" s="35"/>
      <c r="E30" s="35"/>
      <c r="F30" s="35"/>
      <c r="G30" s="35"/>
      <c r="H30" s="35"/>
      <c r="I30" s="35"/>
      <c r="J30" s="35"/>
      <c r="K30" s="35"/>
      <c r="L30" s="115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20"/>
      <c r="E31" s="120"/>
      <c r="F31" s="120"/>
      <c r="G31" s="120"/>
      <c r="H31" s="120"/>
      <c r="I31" s="120"/>
      <c r="J31" s="120"/>
      <c r="K31" s="120"/>
      <c r="L31" s="115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25.35" customHeight="1">
      <c r="A32" s="35"/>
      <c r="B32" s="40"/>
      <c r="C32" s="35"/>
      <c r="D32" s="121" t="s">
        <v>41</v>
      </c>
      <c r="E32" s="35"/>
      <c r="F32" s="35"/>
      <c r="G32" s="35"/>
      <c r="H32" s="35"/>
      <c r="I32" s="35"/>
      <c r="J32" s="122">
        <f>ROUND(J86, 2)</f>
        <v>0</v>
      </c>
      <c r="K32" s="35"/>
      <c r="L32" s="115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6.95" customHeight="1">
      <c r="A33" s="35"/>
      <c r="B33" s="40"/>
      <c r="C33" s="35"/>
      <c r="D33" s="120"/>
      <c r="E33" s="120"/>
      <c r="F33" s="120"/>
      <c r="G33" s="120"/>
      <c r="H33" s="120"/>
      <c r="I33" s="120"/>
      <c r="J33" s="120"/>
      <c r="K33" s="120"/>
      <c r="L33" s="115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35"/>
      <c r="F34" s="123" t="s">
        <v>43</v>
      </c>
      <c r="G34" s="35"/>
      <c r="H34" s="35"/>
      <c r="I34" s="123" t="s">
        <v>42</v>
      </c>
      <c r="J34" s="123" t="s">
        <v>44</v>
      </c>
      <c r="K34" s="35"/>
      <c r="L34" s="11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customHeight="1">
      <c r="A35" s="35"/>
      <c r="B35" s="40"/>
      <c r="C35" s="35"/>
      <c r="D35" s="124" t="s">
        <v>45</v>
      </c>
      <c r="E35" s="114" t="s">
        <v>46</v>
      </c>
      <c r="F35" s="125">
        <f>ROUND((SUM(BE86:BE95)),  2)</f>
        <v>0</v>
      </c>
      <c r="G35" s="35"/>
      <c r="H35" s="35"/>
      <c r="I35" s="126">
        <v>0.21</v>
      </c>
      <c r="J35" s="125">
        <f>ROUND(((SUM(BE86:BE95))*I35),  2)</f>
        <v>0</v>
      </c>
      <c r="K35" s="35"/>
      <c r="L35" s="115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customHeight="1">
      <c r="A36" s="35"/>
      <c r="B36" s="40"/>
      <c r="C36" s="35"/>
      <c r="D36" s="35"/>
      <c r="E36" s="114" t="s">
        <v>47</v>
      </c>
      <c r="F36" s="125">
        <f>ROUND((SUM(BF86:BF95)),  2)</f>
        <v>0</v>
      </c>
      <c r="G36" s="35"/>
      <c r="H36" s="35"/>
      <c r="I36" s="126">
        <v>0.15</v>
      </c>
      <c r="J36" s="125">
        <f>ROUND(((SUM(BF86:BF95))*I36),  2)</f>
        <v>0</v>
      </c>
      <c r="K36" s="35"/>
      <c r="L36" s="11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14" t="s">
        <v>48</v>
      </c>
      <c r="F37" s="125">
        <f>ROUND((SUM(BG86:BG95)),  2)</f>
        <v>0</v>
      </c>
      <c r="G37" s="35"/>
      <c r="H37" s="35"/>
      <c r="I37" s="126">
        <v>0.21</v>
      </c>
      <c r="J37" s="125">
        <f>0</f>
        <v>0</v>
      </c>
      <c r="K37" s="35"/>
      <c r="L37" s="115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14.45" hidden="1" customHeight="1">
      <c r="A38" s="35"/>
      <c r="B38" s="40"/>
      <c r="C38" s="35"/>
      <c r="D38" s="35"/>
      <c r="E38" s="114" t="s">
        <v>49</v>
      </c>
      <c r="F38" s="125">
        <f>ROUND((SUM(BH86:BH95)),  2)</f>
        <v>0</v>
      </c>
      <c r="G38" s="35"/>
      <c r="H38" s="35"/>
      <c r="I38" s="126">
        <v>0.15</v>
      </c>
      <c r="J38" s="125">
        <f>0</f>
        <v>0</v>
      </c>
      <c r="K38" s="35"/>
      <c r="L38" s="115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14.45" hidden="1" customHeight="1">
      <c r="A39" s="35"/>
      <c r="B39" s="40"/>
      <c r="C39" s="35"/>
      <c r="D39" s="35"/>
      <c r="E39" s="114" t="s">
        <v>50</v>
      </c>
      <c r="F39" s="125">
        <f>ROUND((SUM(BI86:BI95)),  2)</f>
        <v>0</v>
      </c>
      <c r="G39" s="35"/>
      <c r="H39" s="35"/>
      <c r="I39" s="126">
        <v>0</v>
      </c>
      <c r="J39" s="125">
        <f>0</f>
        <v>0</v>
      </c>
      <c r="K39" s="35"/>
      <c r="L39" s="115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6.95" customHeight="1">
      <c r="A40" s="35"/>
      <c r="B40" s="40"/>
      <c r="C40" s="35"/>
      <c r="D40" s="35"/>
      <c r="E40" s="35"/>
      <c r="F40" s="35"/>
      <c r="G40" s="35"/>
      <c r="H40" s="35"/>
      <c r="I40" s="35"/>
      <c r="J40" s="35"/>
      <c r="K40" s="35"/>
      <c r="L40" s="115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2" customFormat="1" ht="25.35" customHeight="1">
      <c r="A41" s="35"/>
      <c r="B41" s="40"/>
      <c r="C41" s="127"/>
      <c r="D41" s="128" t="s">
        <v>51</v>
      </c>
      <c r="E41" s="129"/>
      <c r="F41" s="129"/>
      <c r="G41" s="130" t="s">
        <v>52</v>
      </c>
      <c r="H41" s="131" t="s">
        <v>53</v>
      </c>
      <c r="I41" s="129"/>
      <c r="J41" s="132">
        <f>SUM(J32:J39)</f>
        <v>0</v>
      </c>
      <c r="K41" s="133"/>
      <c r="L41" s="115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pans="1:31" s="2" customFormat="1" ht="14.45" customHeight="1">
      <c r="A42" s="35"/>
      <c r="B42" s="134"/>
      <c r="C42" s="135"/>
      <c r="D42" s="135"/>
      <c r="E42" s="135"/>
      <c r="F42" s="135"/>
      <c r="G42" s="135"/>
      <c r="H42" s="135"/>
      <c r="I42" s="135"/>
      <c r="J42" s="135"/>
      <c r="K42" s="135"/>
      <c r="L42" s="115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6" spans="1:31" s="2" customFormat="1" ht="6.95" customHeight="1">
      <c r="A46" s="35"/>
      <c r="B46" s="136"/>
      <c r="C46" s="137"/>
      <c r="D46" s="137"/>
      <c r="E46" s="137"/>
      <c r="F46" s="137"/>
      <c r="G46" s="137"/>
      <c r="H46" s="137"/>
      <c r="I46" s="137"/>
      <c r="J46" s="137"/>
      <c r="K46" s="137"/>
      <c r="L46" s="115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pans="1:31" s="2" customFormat="1" ht="24.95" customHeight="1">
      <c r="A47" s="35"/>
      <c r="B47" s="36"/>
      <c r="C47" s="24" t="s">
        <v>121</v>
      </c>
      <c r="D47" s="37"/>
      <c r="E47" s="37"/>
      <c r="F47" s="37"/>
      <c r="G47" s="37"/>
      <c r="H47" s="37"/>
      <c r="I47" s="37"/>
      <c r="J47" s="37"/>
      <c r="K47" s="37"/>
      <c r="L47" s="115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pans="1:31" s="2" customFormat="1" ht="6.95" customHeight="1">
      <c r="A48" s="35"/>
      <c r="B48" s="36"/>
      <c r="C48" s="37"/>
      <c r="D48" s="37"/>
      <c r="E48" s="37"/>
      <c r="F48" s="37"/>
      <c r="G48" s="37"/>
      <c r="H48" s="37"/>
      <c r="I48" s="37"/>
      <c r="J48" s="37"/>
      <c r="K48" s="37"/>
      <c r="L48" s="115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47" s="2" customFormat="1" ht="12" customHeight="1">
      <c r="A49" s="35"/>
      <c r="B49" s="36"/>
      <c r="C49" s="30" t="s">
        <v>16</v>
      </c>
      <c r="D49" s="37"/>
      <c r="E49" s="37"/>
      <c r="F49" s="37"/>
      <c r="G49" s="37"/>
      <c r="H49" s="37"/>
      <c r="I49" s="37"/>
      <c r="J49" s="37"/>
      <c r="K49" s="37"/>
      <c r="L49" s="115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1:47" s="2" customFormat="1" ht="16.5" customHeight="1">
      <c r="A50" s="35"/>
      <c r="B50" s="36"/>
      <c r="C50" s="37"/>
      <c r="D50" s="37"/>
      <c r="E50" s="395" t="str">
        <f>E7</f>
        <v>Bytové jednotky OŘ Brno - Orava bytové jednotky</v>
      </c>
      <c r="F50" s="396"/>
      <c r="G50" s="396"/>
      <c r="H50" s="396"/>
      <c r="I50" s="37"/>
      <c r="J50" s="37"/>
      <c r="K50" s="37"/>
      <c r="L50" s="115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47" s="1" customFormat="1" ht="12" customHeight="1">
      <c r="B51" s="22"/>
      <c r="C51" s="30" t="s">
        <v>117</v>
      </c>
      <c r="D51" s="23"/>
      <c r="E51" s="23"/>
      <c r="F51" s="23"/>
      <c r="G51" s="23"/>
      <c r="H51" s="23"/>
      <c r="I51" s="23"/>
      <c r="J51" s="23"/>
      <c r="K51" s="23"/>
      <c r="L51" s="21"/>
    </row>
    <row r="52" spans="1:47" s="2" customFormat="1" ht="16.5" customHeight="1">
      <c r="A52" s="35"/>
      <c r="B52" s="36"/>
      <c r="C52" s="37"/>
      <c r="D52" s="37"/>
      <c r="E52" s="395" t="s">
        <v>118</v>
      </c>
      <c r="F52" s="397"/>
      <c r="G52" s="397"/>
      <c r="H52" s="397"/>
      <c r="I52" s="37"/>
      <c r="J52" s="37"/>
      <c r="K52" s="37"/>
      <c r="L52" s="115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1:47" s="2" customFormat="1" ht="12" customHeight="1">
      <c r="A53" s="35"/>
      <c r="B53" s="36"/>
      <c r="C53" s="30" t="s">
        <v>119</v>
      </c>
      <c r="D53" s="37"/>
      <c r="E53" s="37"/>
      <c r="F53" s="37"/>
      <c r="G53" s="37"/>
      <c r="H53" s="37"/>
      <c r="I53" s="37"/>
      <c r="J53" s="37"/>
      <c r="K53" s="37"/>
      <c r="L53" s="115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pans="1:47" s="2" customFormat="1" ht="16.5" customHeight="1">
      <c r="A54" s="35"/>
      <c r="B54" s="36"/>
      <c r="C54" s="37"/>
      <c r="D54" s="37"/>
      <c r="E54" s="344" t="str">
        <f>E11</f>
        <v>SO 98-98 - Všeobecný objekt</v>
      </c>
      <c r="F54" s="397"/>
      <c r="G54" s="397"/>
      <c r="H54" s="397"/>
      <c r="I54" s="37"/>
      <c r="J54" s="37"/>
      <c r="K54" s="37"/>
      <c r="L54" s="115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pans="1:47" s="2" customFormat="1" ht="6.95" customHeight="1">
      <c r="A55" s="35"/>
      <c r="B55" s="36"/>
      <c r="C55" s="37"/>
      <c r="D55" s="37"/>
      <c r="E55" s="37"/>
      <c r="F55" s="37"/>
      <c r="G55" s="37"/>
      <c r="H55" s="37"/>
      <c r="I55" s="37"/>
      <c r="J55" s="37"/>
      <c r="K55" s="37"/>
      <c r="L55" s="115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pans="1:47" s="2" customFormat="1" ht="12" customHeight="1">
      <c r="A56" s="35"/>
      <c r="B56" s="36"/>
      <c r="C56" s="30" t="s">
        <v>21</v>
      </c>
      <c r="D56" s="37"/>
      <c r="E56" s="37"/>
      <c r="F56" s="28" t="str">
        <f>F14</f>
        <v xml:space="preserve">Ivanovice na Hané </v>
      </c>
      <c r="G56" s="37"/>
      <c r="H56" s="37"/>
      <c r="I56" s="30" t="s">
        <v>23</v>
      </c>
      <c r="J56" s="60" t="str">
        <f>IF(J14="","",J14)</f>
        <v>18. 3. 2021</v>
      </c>
      <c r="K56" s="37"/>
      <c r="L56" s="115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pans="1:47" s="2" customFormat="1" ht="6.95" customHeight="1">
      <c r="A57" s="35"/>
      <c r="B57" s="36"/>
      <c r="C57" s="37"/>
      <c r="D57" s="37"/>
      <c r="E57" s="37"/>
      <c r="F57" s="37"/>
      <c r="G57" s="37"/>
      <c r="H57" s="37"/>
      <c r="I57" s="37"/>
      <c r="J57" s="37"/>
      <c r="K57" s="37"/>
      <c r="L57" s="115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pans="1:47" s="2" customFormat="1" ht="15.2" customHeight="1">
      <c r="A58" s="35"/>
      <c r="B58" s="36"/>
      <c r="C58" s="30" t="s">
        <v>25</v>
      </c>
      <c r="D58" s="37"/>
      <c r="E58" s="37"/>
      <c r="F58" s="28" t="str">
        <f>E17</f>
        <v>Správa železniční dopravní cesty</v>
      </c>
      <c r="G58" s="37"/>
      <c r="H58" s="37"/>
      <c r="I58" s="30" t="s">
        <v>33</v>
      </c>
      <c r="J58" s="33" t="str">
        <f>E23</f>
        <v>ENEX GROUP s.r.o.</v>
      </c>
      <c r="K58" s="37"/>
      <c r="L58" s="115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pans="1:47" s="2" customFormat="1" ht="15.2" customHeight="1">
      <c r="A59" s="35"/>
      <c r="B59" s="36"/>
      <c r="C59" s="30" t="s">
        <v>31</v>
      </c>
      <c r="D59" s="37"/>
      <c r="E59" s="37"/>
      <c r="F59" s="28" t="str">
        <f>IF(E20="","",E20)</f>
        <v>Vyplň údaj</v>
      </c>
      <c r="G59" s="37"/>
      <c r="H59" s="37"/>
      <c r="I59" s="30" t="s">
        <v>37</v>
      </c>
      <c r="J59" s="33" t="str">
        <f>E26</f>
        <v xml:space="preserve"> </v>
      </c>
      <c r="K59" s="37"/>
      <c r="L59" s="115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</row>
    <row r="60" spans="1:47" s="2" customFormat="1" ht="10.35" customHeight="1">
      <c r="A60" s="35"/>
      <c r="B60" s="36"/>
      <c r="C60" s="37"/>
      <c r="D60" s="37"/>
      <c r="E60" s="37"/>
      <c r="F60" s="37"/>
      <c r="G60" s="37"/>
      <c r="H60" s="37"/>
      <c r="I60" s="37"/>
      <c r="J60" s="37"/>
      <c r="K60" s="37"/>
      <c r="L60" s="115"/>
      <c r="S60" s="35"/>
      <c r="T60" s="35"/>
      <c r="U60" s="35"/>
      <c r="V60" s="35"/>
      <c r="W60" s="35"/>
      <c r="X60" s="35"/>
      <c r="Y60" s="35"/>
      <c r="Z60" s="35"/>
      <c r="AA60" s="35"/>
      <c r="AB60" s="35"/>
      <c r="AC60" s="35"/>
      <c r="AD60" s="35"/>
      <c r="AE60" s="35"/>
    </row>
    <row r="61" spans="1:47" s="2" customFormat="1" ht="29.25" customHeight="1">
      <c r="A61" s="35"/>
      <c r="B61" s="36"/>
      <c r="C61" s="138" t="s">
        <v>122</v>
      </c>
      <c r="D61" s="139"/>
      <c r="E61" s="139"/>
      <c r="F61" s="139"/>
      <c r="G61" s="139"/>
      <c r="H61" s="139"/>
      <c r="I61" s="139"/>
      <c r="J61" s="140" t="s">
        <v>123</v>
      </c>
      <c r="K61" s="139"/>
      <c r="L61" s="115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47" s="2" customFormat="1" ht="10.35" customHeight="1">
      <c r="A62" s="35"/>
      <c r="B62" s="36"/>
      <c r="C62" s="37"/>
      <c r="D62" s="37"/>
      <c r="E62" s="37"/>
      <c r="F62" s="37"/>
      <c r="G62" s="37"/>
      <c r="H62" s="37"/>
      <c r="I62" s="37"/>
      <c r="J62" s="37"/>
      <c r="K62" s="37"/>
      <c r="L62" s="115"/>
      <c r="S62" s="35"/>
      <c r="T62" s="35"/>
      <c r="U62" s="35"/>
      <c r="V62" s="35"/>
      <c r="W62" s="35"/>
      <c r="X62" s="35"/>
      <c r="Y62" s="35"/>
      <c r="Z62" s="35"/>
      <c r="AA62" s="35"/>
      <c r="AB62" s="35"/>
      <c r="AC62" s="35"/>
      <c r="AD62" s="35"/>
      <c r="AE62" s="35"/>
    </row>
    <row r="63" spans="1:47" s="2" customFormat="1" ht="22.9" customHeight="1">
      <c r="A63" s="35"/>
      <c r="B63" s="36"/>
      <c r="C63" s="141" t="s">
        <v>73</v>
      </c>
      <c r="D63" s="37"/>
      <c r="E63" s="37"/>
      <c r="F63" s="37"/>
      <c r="G63" s="37"/>
      <c r="H63" s="37"/>
      <c r="I63" s="37"/>
      <c r="J63" s="78">
        <f>J86</f>
        <v>0</v>
      </c>
      <c r="K63" s="37"/>
      <c r="L63" s="115"/>
      <c r="S63" s="35"/>
      <c r="T63" s="35"/>
      <c r="U63" s="35"/>
      <c r="V63" s="35"/>
      <c r="W63" s="35"/>
      <c r="X63" s="35"/>
      <c r="Y63" s="35"/>
      <c r="Z63" s="35"/>
      <c r="AA63" s="35"/>
      <c r="AB63" s="35"/>
      <c r="AC63" s="35"/>
      <c r="AD63" s="35"/>
      <c r="AE63" s="35"/>
      <c r="AU63" s="18" t="s">
        <v>124</v>
      </c>
    </row>
    <row r="64" spans="1:47" s="9" customFormat="1" ht="24.95" customHeight="1">
      <c r="B64" s="142"/>
      <c r="C64" s="143"/>
      <c r="D64" s="144" t="s">
        <v>1460</v>
      </c>
      <c r="E64" s="145"/>
      <c r="F64" s="145"/>
      <c r="G64" s="145"/>
      <c r="H64" s="145"/>
      <c r="I64" s="145"/>
      <c r="J64" s="146">
        <f>J87</f>
        <v>0</v>
      </c>
      <c r="K64" s="143"/>
      <c r="L64" s="147"/>
    </row>
    <row r="65" spans="1:31" s="2" customFormat="1" ht="21.75" customHeight="1">
      <c r="A65" s="35"/>
      <c r="B65" s="36"/>
      <c r="C65" s="37"/>
      <c r="D65" s="37"/>
      <c r="E65" s="37"/>
      <c r="F65" s="37"/>
      <c r="G65" s="37"/>
      <c r="H65" s="37"/>
      <c r="I65" s="37"/>
      <c r="J65" s="37"/>
      <c r="K65" s="37"/>
      <c r="L65" s="115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 s="2" customFormat="1" ht="6.95" customHeight="1">
      <c r="A66" s="35"/>
      <c r="B66" s="48"/>
      <c r="C66" s="49"/>
      <c r="D66" s="49"/>
      <c r="E66" s="49"/>
      <c r="F66" s="49"/>
      <c r="G66" s="49"/>
      <c r="H66" s="49"/>
      <c r="I66" s="49"/>
      <c r="J66" s="49"/>
      <c r="K66" s="49"/>
      <c r="L66" s="115"/>
      <c r="S66" s="35"/>
      <c r="T66" s="35"/>
      <c r="U66" s="35"/>
      <c r="V66" s="35"/>
      <c r="W66" s="35"/>
      <c r="X66" s="35"/>
      <c r="Y66" s="35"/>
      <c r="Z66" s="35"/>
      <c r="AA66" s="35"/>
      <c r="AB66" s="35"/>
      <c r="AC66" s="35"/>
      <c r="AD66" s="35"/>
      <c r="AE66" s="35"/>
    </row>
    <row r="70" spans="1:31" s="2" customFormat="1" ht="6.95" customHeight="1">
      <c r="A70" s="35"/>
      <c r="B70" s="50"/>
      <c r="C70" s="51"/>
      <c r="D70" s="51"/>
      <c r="E70" s="51"/>
      <c r="F70" s="51"/>
      <c r="G70" s="51"/>
      <c r="H70" s="51"/>
      <c r="I70" s="51"/>
      <c r="J70" s="51"/>
      <c r="K70" s="51"/>
      <c r="L70" s="115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</row>
    <row r="71" spans="1:31" s="2" customFormat="1" ht="24.95" customHeight="1">
      <c r="A71" s="35"/>
      <c r="B71" s="36"/>
      <c r="C71" s="24" t="s">
        <v>144</v>
      </c>
      <c r="D71" s="37"/>
      <c r="E71" s="37"/>
      <c r="F71" s="37"/>
      <c r="G71" s="37"/>
      <c r="H71" s="37"/>
      <c r="I71" s="37"/>
      <c r="J71" s="37"/>
      <c r="K71" s="37"/>
      <c r="L71" s="115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</row>
    <row r="72" spans="1:31" s="2" customFormat="1" ht="6.95" customHeight="1">
      <c r="A72" s="35"/>
      <c r="B72" s="36"/>
      <c r="C72" s="37"/>
      <c r="D72" s="37"/>
      <c r="E72" s="37"/>
      <c r="F72" s="37"/>
      <c r="G72" s="37"/>
      <c r="H72" s="37"/>
      <c r="I72" s="37"/>
      <c r="J72" s="37"/>
      <c r="K72" s="37"/>
      <c r="L72" s="115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pans="1:31" s="2" customFormat="1" ht="12" customHeight="1">
      <c r="A73" s="35"/>
      <c r="B73" s="36"/>
      <c r="C73" s="30" t="s">
        <v>16</v>
      </c>
      <c r="D73" s="37"/>
      <c r="E73" s="37"/>
      <c r="F73" s="37"/>
      <c r="G73" s="37"/>
      <c r="H73" s="37"/>
      <c r="I73" s="37"/>
      <c r="J73" s="37"/>
      <c r="K73" s="37"/>
      <c r="L73" s="115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pans="1:31" s="2" customFormat="1" ht="16.5" customHeight="1">
      <c r="A74" s="35"/>
      <c r="B74" s="36"/>
      <c r="C74" s="37"/>
      <c r="D74" s="37"/>
      <c r="E74" s="395" t="str">
        <f>E7</f>
        <v>Bytové jednotky OŘ Brno - Orava bytové jednotky</v>
      </c>
      <c r="F74" s="396"/>
      <c r="G74" s="396"/>
      <c r="H74" s="396"/>
      <c r="I74" s="37"/>
      <c r="J74" s="37"/>
      <c r="K74" s="37"/>
      <c r="L74" s="115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pans="1:31" s="1" customFormat="1" ht="12" customHeight="1">
      <c r="B75" s="22"/>
      <c r="C75" s="30" t="s">
        <v>117</v>
      </c>
      <c r="D75" s="23"/>
      <c r="E75" s="23"/>
      <c r="F75" s="23"/>
      <c r="G75" s="23"/>
      <c r="H75" s="23"/>
      <c r="I75" s="23"/>
      <c r="J75" s="23"/>
      <c r="K75" s="23"/>
      <c r="L75" s="21"/>
    </row>
    <row r="76" spans="1:31" s="2" customFormat="1" ht="16.5" customHeight="1">
      <c r="A76" s="35"/>
      <c r="B76" s="36"/>
      <c r="C76" s="37"/>
      <c r="D76" s="37"/>
      <c r="E76" s="395" t="s">
        <v>118</v>
      </c>
      <c r="F76" s="397"/>
      <c r="G76" s="397"/>
      <c r="H76" s="397"/>
      <c r="I76" s="37"/>
      <c r="J76" s="37"/>
      <c r="K76" s="37"/>
      <c r="L76" s="115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2" customHeight="1">
      <c r="A77" s="35"/>
      <c r="B77" s="36"/>
      <c r="C77" s="30" t="s">
        <v>119</v>
      </c>
      <c r="D77" s="37"/>
      <c r="E77" s="37"/>
      <c r="F77" s="37"/>
      <c r="G77" s="37"/>
      <c r="H77" s="37"/>
      <c r="I77" s="37"/>
      <c r="J77" s="37"/>
      <c r="K77" s="37"/>
      <c r="L77" s="115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pans="1:31" s="2" customFormat="1" ht="16.5" customHeight="1">
      <c r="A78" s="35"/>
      <c r="B78" s="36"/>
      <c r="C78" s="37"/>
      <c r="D78" s="37"/>
      <c r="E78" s="344" t="str">
        <f>E11</f>
        <v>SO 98-98 - Všeobecný objekt</v>
      </c>
      <c r="F78" s="397"/>
      <c r="G78" s="397"/>
      <c r="H78" s="397"/>
      <c r="I78" s="37"/>
      <c r="J78" s="37"/>
      <c r="K78" s="37"/>
      <c r="L78" s="115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pans="1:31" s="2" customFormat="1" ht="6.95" customHeight="1">
      <c r="A79" s="35"/>
      <c r="B79" s="36"/>
      <c r="C79" s="37"/>
      <c r="D79" s="37"/>
      <c r="E79" s="37"/>
      <c r="F79" s="37"/>
      <c r="G79" s="37"/>
      <c r="H79" s="37"/>
      <c r="I79" s="37"/>
      <c r="J79" s="37"/>
      <c r="K79" s="37"/>
      <c r="L79" s="115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pans="1:31" s="2" customFormat="1" ht="12" customHeight="1">
      <c r="A80" s="35"/>
      <c r="B80" s="36"/>
      <c r="C80" s="30" t="s">
        <v>21</v>
      </c>
      <c r="D80" s="37"/>
      <c r="E80" s="37"/>
      <c r="F80" s="28" t="str">
        <f>F14</f>
        <v xml:space="preserve">Ivanovice na Hané </v>
      </c>
      <c r="G80" s="37"/>
      <c r="H80" s="37"/>
      <c r="I80" s="30" t="s">
        <v>23</v>
      </c>
      <c r="J80" s="60" t="str">
        <f>IF(J14="","",J14)</f>
        <v>18. 3. 2021</v>
      </c>
      <c r="K80" s="37"/>
      <c r="L80" s="115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</row>
    <row r="81" spans="1:65" s="2" customFormat="1" ht="6.95" customHeight="1">
      <c r="A81" s="35"/>
      <c r="B81" s="36"/>
      <c r="C81" s="37"/>
      <c r="D81" s="37"/>
      <c r="E81" s="37"/>
      <c r="F81" s="37"/>
      <c r="G81" s="37"/>
      <c r="H81" s="37"/>
      <c r="I81" s="37"/>
      <c r="J81" s="37"/>
      <c r="K81" s="37"/>
      <c r="L81" s="115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65" s="2" customFormat="1" ht="15.2" customHeight="1">
      <c r="A82" s="35"/>
      <c r="B82" s="36"/>
      <c r="C82" s="30" t="s">
        <v>25</v>
      </c>
      <c r="D82" s="37"/>
      <c r="E82" s="37"/>
      <c r="F82" s="28" t="str">
        <f>E17</f>
        <v>Správa železniční dopravní cesty</v>
      </c>
      <c r="G82" s="37"/>
      <c r="H82" s="37"/>
      <c r="I82" s="30" t="s">
        <v>33</v>
      </c>
      <c r="J82" s="33" t="str">
        <f>E23</f>
        <v>ENEX GROUP s.r.o.</v>
      </c>
      <c r="K82" s="37"/>
      <c r="L82" s="115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65" s="2" customFormat="1" ht="15.2" customHeight="1">
      <c r="A83" s="35"/>
      <c r="B83" s="36"/>
      <c r="C83" s="30" t="s">
        <v>31</v>
      </c>
      <c r="D83" s="37"/>
      <c r="E83" s="37"/>
      <c r="F83" s="28" t="str">
        <f>IF(E20="","",E20)</f>
        <v>Vyplň údaj</v>
      </c>
      <c r="G83" s="37"/>
      <c r="H83" s="37"/>
      <c r="I83" s="30" t="s">
        <v>37</v>
      </c>
      <c r="J83" s="33" t="str">
        <f>E26</f>
        <v xml:space="preserve"> </v>
      </c>
      <c r="K83" s="37"/>
      <c r="L83" s="115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65" s="2" customFormat="1" ht="10.35" customHeight="1">
      <c r="A84" s="35"/>
      <c r="B84" s="36"/>
      <c r="C84" s="37"/>
      <c r="D84" s="37"/>
      <c r="E84" s="37"/>
      <c r="F84" s="37"/>
      <c r="G84" s="37"/>
      <c r="H84" s="37"/>
      <c r="I84" s="37"/>
      <c r="J84" s="37"/>
      <c r="K84" s="37"/>
      <c r="L84" s="115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65" s="11" customFormat="1" ht="29.25" customHeight="1">
      <c r="A85" s="153"/>
      <c r="B85" s="154"/>
      <c r="C85" s="155" t="s">
        <v>145</v>
      </c>
      <c r="D85" s="156" t="s">
        <v>60</v>
      </c>
      <c r="E85" s="156" t="s">
        <v>56</v>
      </c>
      <c r="F85" s="156" t="s">
        <v>57</v>
      </c>
      <c r="G85" s="156" t="s">
        <v>146</v>
      </c>
      <c r="H85" s="156" t="s">
        <v>147</v>
      </c>
      <c r="I85" s="156" t="s">
        <v>148</v>
      </c>
      <c r="J85" s="156" t="s">
        <v>123</v>
      </c>
      <c r="K85" s="157" t="s">
        <v>149</v>
      </c>
      <c r="L85" s="158"/>
      <c r="M85" s="69" t="s">
        <v>19</v>
      </c>
      <c r="N85" s="70" t="s">
        <v>45</v>
      </c>
      <c r="O85" s="70" t="s">
        <v>150</v>
      </c>
      <c r="P85" s="70" t="s">
        <v>151</v>
      </c>
      <c r="Q85" s="70" t="s">
        <v>152</v>
      </c>
      <c r="R85" s="70" t="s">
        <v>153</v>
      </c>
      <c r="S85" s="70" t="s">
        <v>154</v>
      </c>
      <c r="T85" s="71" t="s">
        <v>155</v>
      </c>
      <c r="U85" s="153"/>
      <c r="V85" s="153"/>
      <c r="W85" s="153"/>
      <c r="X85" s="153"/>
      <c r="Y85" s="153"/>
      <c r="Z85" s="153"/>
      <c r="AA85" s="153"/>
      <c r="AB85" s="153"/>
      <c r="AC85" s="153"/>
      <c r="AD85" s="153"/>
      <c r="AE85" s="153"/>
    </row>
    <row r="86" spans="1:65" s="2" customFormat="1" ht="22.9" customHeight="1">
      <c r="A86" s="35"/>
      <c r="B86" s="36"/>
      <c r="C86" s="76" t="s">
        <v>156</v>
      </c>
      <c r="D86" s="37"/>
      <c r="E86" s="37"/>
      <c r="F86" s="37"/>
      <c r="G86" s="37"/>
      <c r="H86" s="37"/>
      <c r="I86" s="37"/>
      <c r="J86" s="159">
        <f>BK86</f>
        <v>0</v>
      </c>
      <c r="K86" s="37"/>
      <c r="L86" s="40"/>
      <c r="M86" s="72"/>
      <c r="N86" s="160"/>
      <c r="O86" s="73"/>
      <c r="P86" s="161">
        <f>P87</f>
        <v>0</v>
      </c>
      <c r="Q86" s="73"/>
      <c r="R86" s="161">
        <f>R87</f>
        <v>0</v>
      </c>
      <c r="S86" s="73"/>
      <c r="T86" s="162">
        <f>T87</f>
        <v>0</v>
      </c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T86" s="18" t="s">
        <v>74</v>
      </c>
      <c r="AU86" s="18" t="s">
        <v>124</v>
      </c>
      <c r="BK86" s="163">
        <f>BK87</f>
        <v>0</v>
      </c>
    </row>
    <row r="87" spans="1:65" s="12" customFormat="1" ht="25.9" customHeight="1">
      <c r="B87" s="164"/>
      <c r="C87" s="165"/>
      <c r="D87" s="166" t="s">
        <v>74</v>
      </c>
      <c r="E87" s="167" t="s">
        <v>1461</v>
      </c>
      <c r="F87" s="167" t="s">
        <v>1462</v>
      </c>
      <c r="G87" s="165"/>
      <c r="H87" s="165"/>
      <c r="I87" s="168"/>
      <c r="J87" s="169">
        <f>BK87</f>
        <v>0</v>
      </c>
      <c r="K87" s="165"/>
      <c r="L87" s="170"/>
      <c r="M87" s="171"/>
      <c r="N87" s="172"/>
      <c r="O87" s="172"/>
      <c r="P87" s="173">
        <f>SUM(P88:P95)</f>
        <v>0</v>
      </c>
      <c r="Q87" s="172"/>
      <c r="R87" s="173">
        <f>SUM(R88:R95)</f>
        <v>0</v>
      </c>
      <c r="S87" s="172"/>
      <c r="T87" s="174">
        <f>SUM(T88:T95)</f>
        <v>0</v>
      </c>
      <c r="AR87" s="175" t="s">
        <v>188</v>
      </c>
      <c r="AT87" s="176" t="s">
        <v>74</v>
      </c>
      <c r="AU87" s="176" t="s">
        <v>75</v>
      </c>
      <c r="AY87" s="175" t="s">
        <v>159</v>
      </c>
      <c r="BK87" s="177">
        <f>SUM(BK88:BK95)</f>
        <v>0</v>
      </c>
    </row>
    <row r="88" spans="1:65" s="2" customFormat="1" ht="16.5" customHeight="1">
      <c r="A88" s="35"/>
      <c r="B88" s="36"/>
      <c r="C88" s="180" t="s">
        <v>82</v>
      </c>
      <c r="D88" s="180" t="s">
        <v>161</v>
      </c>
      <c r="E88" s="181" t="s">
        <v>1463</v>
      </c>
      <c r="F88" s="182" t="s">
        <v>1464</v>
      </c>
      <c r="G88" s="183" t="s">
        <v>1465</v>
      </c>
      <c r="H88" s="184">
        <v>1</v>
      </c>
      <c r="I88" s="185"/>
      <c r="J88" s="186">
        <f>ROUND(I88*H88,2)</f>
        <v>0</v>
      </c>
      <c r="K88" s="182" t="s">
        <v>165</v>
      </c>
      <c r="L88" s="40"/>
      <c r="M88" s="187" t="s">
        <v>19</v>
      </c>
      <c r="N88" s="188" t="s">
        <v>46</v>
      </c>
      <c r="O88" s="65"/>
      <c r="P88" s="189">
        <f>O88*H88</f>
        <v>0</v>
      </c>
      <c r="Q88" s="189">
        <v>0</v>
      </c>
      <c r="R88" s="189">
        <f>Q88*H88</f>
        <v>0</v>
      </c>
      <c r="S88" s="189">
        <v>0</v>
      </c>
      <c r="T88" s="190">
        <f>S88*H88</f>
        <v>0</v>
      </c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R88" s="191" t="s">
        <v>1466</v>
      </c>
      <c r="AT88" s="191" t="s">
        <v>161</v>
      </c>
      <c r="AU88" s="191" t="s">
        <v>82</v>
      </c>
      <c r="AY88" s="18" t="s">
        <v>159</v>
      </c>
      <c r="BE88" s="192">
        <f>IF(N88="základní",J88,0)</f>
        <v>0</v>
      </c>
      <c r="BF88" s="192">
        <f>IF(N88="snížená",J88,0)</f>
        <v>0</v>
      </c>
      <c r="BG88" s="192">
        <f>IF(N88="zákl. přenesená",J88,0)</f>
        <v>0</v>
      </c>
      <c r="BH88" s="192">
        <f>IF(N88="sníž. přenesená",J88,0)</f>
        <v>0</v>
      </c>
      <c r="BI88" s="192">
        <f>IF(N88="nulová",J88,0)</f>
        <v>0</v>
      </c>
      <c r="BJ88" s="18" t="s">
        <v>82</v>
      </c>
      <c r="BK88" s="192">
        <f>ROUND(I88*H88,2)</f>
        <v>0</v>
      </c>
      <c r="BL88" s="18" t="s">
        <v>1466</v>
      </c>
      <c r="BM88" s="191" t="s">
        <v>1467</v>
      </c>
    </row>
    <row r="89" spans="1:65" s="2" customFormat="1" ht="11.25">
      <c r="A89" s="35"/>
      <c r="B89" s="36"/>
      <c r="C89" s="37"/>
      <c r="D89" s="193" t="s">
        <v>168</v>
      </c>
      <c r="E89" s="37"/>
      <c r="F89" s="194" t="s">
        <v>1468</v>
      </c>
      <c r="G89" s="37"/>
      <c r="H89" s="37"/>
      <c r="I89" s="195"/>
      <c r="J89" s="37"/>
      <c r="K89" s="37"/>
      <c r="L89" s="40"/>
      <c r="M89" s="196"/>
      <c r="N89" s="197"/>
      <c r="O89" s="65"/>
      <c r="P89" s="65"/>
      <c r="Q89" s="65"/>
      <c r="R89" s="65"/>
      <c r="S89" s="65"/>
      <c r="T89" s="66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T89" s="18" t="s">
        <v>168</v>
      </c>
      <c r="AU89" s="18" t="s">
        <v>82</v>
      </c>
    </row>
    <row r="90" spans="1:65" s="2" customFormat="1" ht="16.5" customHeight="1">
      <c r="A90" s="35"/>
      <c r="B90" s="36"/>
      <c r="C90" s="180" t="s">
        <v>84</v>
      </c>
      <c r="D90" s="180" t="s">
        <v>161</v>
      </c>
      <c r="E90" s="181" t="s">
        <v>1469</v>
      </c>
      <c r="F90" s="182" t="s">
        <v>1470</v>
      </c>
      <c r="G90" s="183" t="s">
        <v>1465</v>
      </c>
      <c r="H90" s="184">
        <v>1</v>
      </c>
      <c r="I90" s="185"/>
      <c r="J90" s="186">
        <f>ROUND(I90*H90,2)</f>
        <v>0</v>
      </c>
      <c r="K90" s="182" t="s">
        <v>165</v>
      </c>
      <c r="L90" s="40"/>
      <c r="M90" s="187" t="s">
        <v>19</v>
      </c>
      <c r="N90" s="188" t="s">
        <v>46</v>
      </c>
      <c r="O90" s="65"/>
      <c r="P90" s="189">
        <f>O90*H90</f>
        <v>0</v>
      </c>
      <c r="Q90" s="189">
        <v>0</v>
      </c>
      <c r="R90" s="189">
        <f>Q90*H90</f>
        <v>0</v>
      </c>
      <c r="S90" s="189">
        <v>0</v>
      </c>
      <c r="T90" s="190">
        <f>S90*H90</f>
        <v>0</v>
      </c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R90" s="191" t="s">
        <v>1466</v>
      </c>
      <c r="AT90" s="191" t="s">
        <v>161</v>
      </c>
      <c r="AU90" s="191" t="s">
        <v>82</v>
      </c>
      <c r="AY90" s="18" t="s">
        <v>159</v>
      </c>
      <c r="BE90" s="192">
        <f>IF(N90="základní",J90,0)</f>
        <v>0</v>
      </c>
      <c r="BF90" s="192">
        <f>IF(N90="snížená",J90,0)</f>
        <v>0</v>
      </c>
      <c r="BG90" s="192">
        <f>IF(N90="zákl. přenesená",J90,0)</f>
        <v>0</v>
      </c>
      <c r="BH90" s="192">
        <f>IF(N90="sníž. přenesená",J90,0)</f>
        <v>0</v>
      </c>
      <c r="BI90" s="192">
        <f>IF(N90="nulová",J90,0)</f>
        <v>0</v>
      </c>
      <c r="BJ90" s="18" t="s">
        <v>82</v>
      </c>
      <c r="BK90" s="192">
        <f>ROUND(I90*H90,2)</f>
        <v>0</v>
      </c>
      <c r="BL90" s="18" t="s">
        <v>1466</v>
      </c>
      <c r="BM90" s="191" t="s">
        <v>1471</v>
      </c>
    </row>
    <row r="91" spans="1:65" s="2" customFormat="1" ht="11.25">
      <c r="A91" s="35"/>
      <c r="B91" s="36"/>
      <c r="C91" s="37"/>
      <c r="D91" s="193" t="s">
        <v>168</v>
      </c>
      <c r="E91" s="37"/>
      <c r="F91" s="194" t="s">
        <v>1472</v>
      </c>
      <c r="G91" s="37"/>
      <c r="H91" s="37"/>
      <c r="I91" s="195"/>
      <c r="J91" s="37"/>
      <c r="K91" s="37"/>
      <c r="L91" s="40"/>
      <c r="M91" s="196"/>
      <c r="N91" s="197"/>
      <c r="O91" s="65"/>
      <c r="P91" s="65"/>
      <c r="Q91" s="65"/>
      <c r="R91" s="65"/>
      <c r="S91" s="65"/>
      <c r="T91" s="66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T91" s="18" t="s">
        <v>168</v>
      </c>
      <c r="AU91" s="18" t="s">
        <v>82</v>
      </c>
    </row>
    <row r="92" spans="1:65" s="2" customFormat="1" ht="16.5" customHeight="1">
      <c r="A92" s="35"/>
      <c r="B92" s="36"/>
      <c r="C92" s="180" t="s">
        <v>109</v>
      </c>
      <c r="D92" s="180" t="s">
        <v>161</v>
      </c>
      <c r="E92" s="181" t="s">
        <v>1473</v>
      </c>
      <c r="F92" s="182" t="s">
        <v>1474</v>
      </c>
      <c r="G92" s="183" t="s">
        <v>862</v>
      </c>
      <c r="H92" s="184">
        <v>1</v>
      </c>
      <c r="I92" s="185"/>
      <c r="J92" s="186">
        <f>ROUND(I92*H92,2)</f>
        <v>0</v>
      </c>
      <c r="K92" s="182" t="s">
        <v>165</v>
      </c>
      <c r="L92" s="40"/>
      <c r="M92" s="187" t="s">
        <v>19</v>
      </c>
      <c r="N92" s="188" t="s">
        <v>46</v>
      </c>
      <c r="O92" s="65"/>
      <c r="P92" s="189">
        <f>O92*H92</f>
        <v>0</v>
      </c>
      <c r="Q92" s="189">
        <v>0</v>
      </c>
      <c r="R92" s="189">
        <f>Q92*H92</f>
        <v>0</v>
      </c>
      <c r="S92" s="189">
        <v>0</v>
      </c>
      <c r="T92" s="190">
        <f>S92*H92</f>
        <v>0</v>
      </c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  <c r="AR92" s="191" t="s">
        <v>1466</v>
      </c>
      <c r="AT92" s="191" t="s">
        <v>161</v>
      </c>
      <c r="AU92" s="191" t="s">
        <v>82</v>
      </c>
      <c r="AY92" s="18" t="s">
        <v>159</v>
      </c>
      <c r="BE92" s="192">
        <f>IF(N92="základní",J92,0)</f>
        <v>0</v>
      </c>
      <c r="BF92" s="192">
        <f>IF(N92="snížená",J92,0)</f>
        <v>0</v>
      </c>
      <c r="BG92" s="192">
        <f>IF(N92="zákl. přenesená",J92,0)</f>
        <v>0</v>
      </c>
      <c r="BH92" s="192">
        <f>IF(N92="sníž. přenesená",J92,0)</f>
        <v>0</v>
      </c>
      <c r="BI92" s="192">
        <f>IF(N92="nulová",J92,0)</f>
        <v>0</v>
      </c>
      <c r="BJ92" s="18" t="s">
        <v>82</v>
      </c>
      <c r="BK92" s="192">
        <f>ROUND(I92*H92,2)</f>
        <v>0</v>
      </c>
      <c r="BL92" s="18" t="s">
        <v>1466</v>
      </c>
      <c r="BM92" s="191" t="s">
        <v>1475</v>
      </c>
    </row>
    <row r="93" spans="1:65" s="2" customFormat="1" ht="11.25">
      <c r="A93" s="35"/>
      <c r="B93" s="36"/>
      <c r="C93" s="37"/>
      <c r="D93" s="193" t="s">
        <v>168</v>
      </c>
      <c r="E93" s="37"/>
      <c r="F93" s="194" t="s">
        <v>1476</v>
      </c>
      <c r="G93" s="37"/>
      <c r="H93" s="37"/>
      <c r="I93" s="195"/>
      <c r="J93" s="37"/>
      <c r="K93" s="37"/>
      <c r="L93" s="40"/>
      <c r="M93" s="196"/>
      <c r="N93" s="197"/>
      <c r="O93" s="65"/>
      <c r="P93" s="65"/>
      <c r="Q93" s="65"/>
      <c r="R93" s="65"/>
      <c r="S93" s="65"/>
      <c r="T93" s="66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T93" s="18" t="s">
        <v>168</v>
      </c>
      <c r="AU93" s="18" t="s">
        <v>82</v>
      </c>
    </row>
    <row r="94" spans="1:65" s="2" customFormat="1" ht="16.5" customHeight="1">
      <c r="A94" s="35"/>
      <c r="B94" s="36"/>
      <c r="C94" s="180" t="s">
        <v>166</v>
      </c>
      <c r="D94" s="180" t="s">
        <v>161</v>
      </c>
      <c r="E94" s="181" t="s">
        <v>1477</v>
      </c>
      <c r="F94" s="182" t="s">
        <v>1478</v>
      </c>
      <c r="G94" s="183" t="s">
        <v>1465</v>
      </c>
      <c r="H94" s="184">
        <v>1</v>
      </c>
      <c r="I94" s="185"/>
      <c r="J94" s="186">
        <f>ROUND(I94*H94,2)</f>
        <v>0</v>
      </c>
      <c r="K94" s="182" t="s">
        <v>165</v>
      </c>
      <c r="L94" s="40"/>
      <c r="M94" s="187" t="s">
        <v>19</v>
      </c>
      <c r="N94" s="188" t="s">
        <v>46</v>
      </c>
      <c r="O94" s="65"/>
      <c r="P94" s="189">
        <f>O94*H94</f>
        <v>0</v>
      </c>
      <c r="Q94" s="189">
        <v>0</v>
      </c>
      <c r="R94" s="189">
        <f>Q94*H94</f>
        <v>0</v>
      </c>
      <c r="S94" s="189">
        <v>0</v>
      </c>
      <c r="T94" s="190">
        <f>S94*H94</f>
        <v>0</v>
      </c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  <c r="AR94" s="191" t="s">
        <v>1466</v>
      </c>
      <c r="AT94" s="191" t="s">
        <v>161</v>
      </c>
      <c r="AU94" s="191" t="s">
        <v>82</v>
      </c>
      <c r="AY94" s="18" t="s">
        <v>159</v>
      </c>
      <c r="BE94" s="192">
        <f>IF(N94="základní",J94,0)</f>
        <v>0</v>
      </c>
      <c r="BF94" s="192">
        <f>IF(N94="snížená",J94,0)</f>
        <v>0</v>
      </c>
      <c r="BG94" s="192">
        <f>IF(N94="zákl. přenesená",J94,0)</f>
        <v>0</v>
      </c>
      <c r="BH94" s="192">
        <f>IF(N94="sníž. přenesená",J94,0)</f>
        <v>0</v>
      </c>
      <c r="BI94" s="192">
        <f>IF(N94="nulová",J94,0)</f>
        <v>0</v>
      </c>
      <c r="BJ94" s="18" t="s">
        <v>82</v>
      </c>
      <c r="BK94" s="192">
        <f>ROUND(I94*H94,2)</f>
        <v>0</v>
      </c>
      <c r="BL94" s="18" t="s">
        <v>1466</v>
      </c>
      <c r="BM94" s="191" t="s">
        <v>1479</v>
      </c>
    </row>
    <row r="95" spans="1:65" s="2" customFormat="1" ht="11.25">
      <c r="A95" s="35"/>
      <c r="B95" s="36"/>
      <c r="C95" s="37"/>
      <c r="D95" s="193" t="s">
        <v>168</v>
      </c>
      <c r="E95" s="37"/>
      <c r="F95" s="194" t="s">
        <v>1480</v>
      </c>
      <c r="G95" s="37"/>
      <c r="H95" s="37"/>
      <c r="I95" s="195"/>
      <c r="J95" s="37"/>
      <c r="K95" s="37"/>
      <c r="L95" s="40"/>
      <c r="M95" s="246"/>
      <c r="N95" s="247"/>
      <c r="O95" s="243"/>
      <c r="P95" s="243"/>
      <c r="Q95" s="243"/>
      <c r="R95" s="243"/>
      <c r="S95" s="243"/>
      <c r="T95" s="248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T95" s="18" t="s">
        <v>168</v>
      </c>
      <c r="AU95" s="18" t="s">
        <v>82</v>
      </c>
    </row>
    <row r="96" spans="1:65" s="2" customFormat="1" ht="6.95" customHeight="1">
      <c r="A96" s="35"/>
      <c r="B96" s="48"/>
      <c r="C96" s="49"/>
      <c r="D96" s="49"/>
      <c r="E96" s="49"/>
      <c r="F96" s="49"/>
      <c r="G96" s="49"/>
      <c r="H96" s="49"/>
      <c r="I96" s="49"/>
      <c r="J96" s="49"/>
      <c r="K96" s="49"/>
      <c r="L96" s="40"/>
      <c r="M96" s="35"/>
      <c r="O96" s="35"/>
      <c r="P96" s="35"/>
      <c r="Q96" s="35"/>
      <c r="R96" s="35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</row>
  </sheetData>
  <sheetProtection algorithmName="SHA-512" hashValue="GRd91Wdh7mVzvLEbMRG08nzOfDKgJTBJqT1t9qb0vPKLyDN98XbdOgr57chL/Ij3FPUUKXjGha1UjES6hnljjA==" saltValue="4M1MzvQWMp6TDuLOBsvHU7Z7EuMVHGidDE3NznboKT2dJi16jWL4cfaHRfbaBnvFFyncSknuJ1jjrbjstfwgJQ==" spinCount="100000" sheet="1" objects="1" scenarios="1" formatColumns="0" formatRows="0" autoFilter="0"/>
  <autoFilter ref="C85:K95" xr:uid="{00000000-0009-0000-0000-000006000000}"/>
  <mergeCells count="12">
    <mergeCell ref="E78:H78"/>
    <mergeCell ref="L2:V2"/>
    <mergeCell ref="E50:H50"/>
    <mergeCell ref="E52:H52"/>
    <mergeCell ref="E54:H54"/>
    <mergeCell ref="E74:H74"/>
    <mergeCell ref="E76:H76"/>
    <mergeCell ref="E7:H7"/>
    <mergeCell ref="E9:H9"/>
    <mergeCell ref="E11:H11"/>
    <mergeCell ref="E20:H20"/>
    <mergeCell ref="E29:H29"/>
  </mergeCells>
  <hyperlinks>
    <hyperlink ref="F89" r:id="rId1" xr:uid="{00000000-0004-0000-0600-000000000000}"/>
    <hyperlink ref="F91" r:id="rId2" xr:uid="{00000000-0004-0000-0600-000001000000}"/>
    <hyperlink ref="F93" r:id="rId3" xr:uid="{00000000-0004-0000-0600-000002000000}"/>
    <hyperlink ref="F95" r:id="rId4" xr:uid="{00000000-0004-0000-0600-000003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5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H34"/>
  <sheetViews>
    <sheetView showGridLines="0" workbookViewId="0"/>
  </sheetViews>
  <sheetFormatPr defaultRowHeight="12.75"/>
  <cols>
    <col min="1" max="1" width="8.33203125" style="1" customWidth="1"/>
    <col min="2" max="2" width="1.6640625" style="1" customWidth="1"/>
    <col min="3" max="3" width="25" style="1" customWidth="1"/>
    <col min="4" max="4" width="130.83203125" style="1" customWidth="1"/>
    <col min="5" max="5" width="13.33203125" style="1" customWidth="1"/>
    <col min="6" max="6" width="20" style="1" customWidth="1"/>
    <col min="7" max="7" width="1.6640625" style="1" customWidth="1"/>
    <col min="8" max="8" width="8.33203125" style="1" customWidth="1"/>
  </cols>
  <sheetData>
    <row r="1" spans="1:8" s="1" customFormat="1" ht="11.25" customHeight="1"/>
    <row r="2" spans="1:8" s="1" customFormat="1" ht="36.950000000000003" customHeight="1"/>
    <row r="3" spans="1:8" s="1" customFormat="1" ht="6.95" customHeight="1">
      <c r="B3" s="110"/>
      <c r="C3" s="111"/>
      <c r="D3" s="111"/>
      <c r="E3" s="111"/>
      <c r="F3" s="111"/>
      <c r="G3" s="111"/>
      <c r="H3" s="21"/>
    </row>
    <row r="4" spans="1:8" s="1" customFormat="1" ht="24.95" customHeight="1">
      <c r="B4" s="21"/>
      <c r="C4" s="112" t="s">
        <v>1481</v>
      </c>
      <c r="H4" s="21"/>
    </row>
    <row r="5" spans="1:8" s="1" customFormat="1" ht="12" customHeight="1">
      <c r="B5" s="21"/>
      <c r="C5" s="249" t="s">
        <v>13</v>
      </c>
      <c r="D5" s="394" t="s">
        <v>14</v>
      </c>
      <c r="E5" s="387"/>
      <c r="F5" s="387"/>
      <c r="H5" s="21"/>
    </row>
    <row r="6" spans="1:8" s="1" customFormat="1" ht="36.950000000000003" customHeight="1">
      <c r="B6" s="21"/>
      <c r="C6" s="250" t="s">
        <v>16</v>
      </c>
      <c r="D6" s="398" t="s">
        <v>17</v>
      </c>
      <c r="E6" s="387"/>
      <c r="F6" s="387"/>
      <c r="H6" s="21"/>
    </row>
    <row r="7" spans="1:8" s="1" customFormat="1" ht="16.5" customHeight="1">
      <c r="B7" s="21"/>
      <c r="C7" s="114" t="s">
        <v>23</v>
      </c>
      <c r="D7" s="116" t="str">
        <f>'Rekapitulace stavby'!AN8</f>
        <v>18. 3. 2021</v>
      </c>
      <c r="H7" s="21"/>
    </row>
    <row r="8" spans="1:8" s="2" customFormat="1" ht="10.9" customHeight="1">
      <c r="A8" s="35"/>
      <c r="B8" s="40"/>
      <c r="C8" s="35"/>
      <c r="D8" s="35"/>
      <c r="E8" s="35"/>
      <c r="F8" s="35"/>
      <c r="G8" s="35"/>
      <c r="H8" s="40"/>
    </row>
    <row r="9" spans="1:8" s="11" customFormat="1" ht="29.25" customHeight="1">
      <c r="A9" s="153"/>
      <c r="B9" s="251"/>
      <c r="C9" s="252" t="s">
        <v>56</v>
      </c>
      <c r="D9" s="253" t="s">
        <v>57</v>
      </c>
      <c r="E9" s="253" t="s">
        <v>146</v>
      </c>
      <c r="F9" s="254" t="s">
        <v>1482</v>
      </c>
      <c r="G9" s="153"/>
      <c r="H9" s="251"/>
    </row>
    <row r="10" spans="1:8" s="2" customFormat="1" ht="26.45" customHeight="1">
      <c r="A10" s="35"/>
      <c r="B10" s="40"/>
      <c r="C10" s="255" t="s">
        <v>1483</v>
      </c>
      <c r="D10" s="255" t="s">
        <v>87</v>
      </c>
      <c r="E10" s="35"/>
      <c r="F10" s="35"/>
      <c r="G10" s="35"/>
      <c r="H10" s="40"/>
    </row>
    <row r="11" spans="1:8" s="2" customFormat="1" ht="16.899999999999999" customHeight="1">
      <c r="A11" s="35"/>
      <c r="B11" s="40"/>
      <c r="C11" s="256" t="s">
        <v>105</v>
      </c>
      <c r="D11" s="257" t="s">
        <v>106</v>
      </c>
      <c r="E11" s="258" t="s">
        <v>107</v>
      </c>
      <c r="F11" s="259">
        <v>66.45</v>
      </c>
      <c r="G11" s="35"/>
      <c r="H11" s="40"/>
    </row>
    <row r="12" spans="1:8" s="2" customFormat="1" ht="16.899999999999999" customHeight="1">
      <c r="A12" s="35"/>
      <c r="B12" s="40"/>
      <c r="C12" s="260" t="s">
        <v>1484</v>
      </c>
      <c r="D12" s="35"/>
      <c r="E12" s="35"/>
      <c r="F12" s="35"/>
      <c r="G12" s="35"/>
      <c r="H12" s="40"/>
    </row>
    <row r="13" spans="1:8" s="2" customFormat="1" ht="16.899999999999999" customHeight="1">
      <c r="A13" s="35"/>
      <c r="B13" s="40"/>
      <c r="C13" s="261" t="s">
        <v>389</v>
      </c>
      <c r="D13" s="261" t="s">
        <v>1485</v>
      </c>
      <c r="E13" s="18" t="s">
        <v>107</v>
      </c>
      <c r="F13" s="262">
        <v>82.4</v>
      </c>
      <c r="G13" s="35"/>
      <c r="H13" s="40"/>
    </row>
    <row r="14" spans="1:8" s="2" customFormat="1" ht="16.899999999999999" customHeight="1">
      <c r="A14" s="35"/>
      <c r="B14" s="40"/>
      <c r="C14" s="261" t="s">
        <v>462</v>
      </c>
      <c r="D14" s="261" t="s">
        <v>1486</v>
      </c>
      <c r="E14" s="18" t="s">
        <v>107</v>
      </c>
      <c r="F14" s="262">
        <v>76.400000000000006</v>
      </c>
      <c r="G14" s="35"/>
      <c r="H14" s="40"/>
    </row>
    <row r="15" spans="1:8" s="2" customFormat="1" ht="16.899999999999999" customHeight="1">
      <c r="A15" s="35"/>
      <c r="B15" s="40"/>
      <c r="C15" s="261" t="s">
        <v>473</v>
      </c>
      <c r="D15" s="261" t="s">
        <v>1487</v>
      </c>
      <c r="E15" s="18" t="s">
        <v>107</v>
      </c>
      <c r="F15" s="262">
        <v>82.4</v>
      </c>
      <c r="G15" s="35"/>
      <c r="H15" s="40"/>
    </row>
    <row r="16" spans="1:8" s="2" customFormat="1" ht="16.899999999999999" customHeight="1">
      <c r="A16" s="35"/>
      <c r="B16" s="40"/>
      <c r="C16" s="261" t="s">
        <v>478</v>
      </c>
      <c r="D16" s="261" t="s">
        <v>1488</v>
      </c>
      <c r="E16" s="18" t="s">
        <v>107</v>
      </c>
      <c r="F16" s="262">
        <v>196.69499999999999</v>
      </c>
      <c r="G16" s="35"/>
      <c r="H16" s="40"/>
    </row>
    <row r="17" spans="1:8" s="2" customFormat="1" ht="16.899999999999999" customHeight="1">
      <c r="A17" s="35"/>
      <c r="B17" s="40"/>
      <c r="C17" s="261" t="s">
        <v>614</v>
      </c>
      <c r="D17" s="261" t="s">
        <v>1489</v>
      </c>
      <c r="E17" s="18" t="s">
        <v>107</v>
      </c>
      <c r="F17" s="262">
        <v>66.45</v>
      </c>
      <c r="G17" s="35"/>
      <c r="H17" s="40"/>
    </row>
    <row r="18" spans="1:8" s="2" customFormat="1" ht="16.899999999999999" customHeight="1">
      <c r="A18" s="35"/>
      <c r="B18" s="40"/>
      <c r="C18" s="261" t="s">
        <v>624</v>
      </c>
      <c r="D18" s="261" t="s">
        <v>1490</v>
      </c>
      <c r="E18" s="18" t="s">
        <v>198</v>
      </c>
      <c r="F18" s="262">
        <v>66.45</v>
      </c>
      <c r="G18" s="35"/>
      <c r="H18" s="40"/>
    </row>
    <row r="19" spans="1:8" s="2" customFormat="1" ht="16.899999999999999" customHeight="1">
      <c r="A19" s="35"/>
      <c r="B19" s="40"/>
      <c r="C19" s="256" t="s">
        <v>110</v>
      </c>
      <c r="D19" s="257" t="s">
        <v>111</v>
      </c>
      <c r="E19" s="258" t="s">
        <v>107</v>
      </c>
      <c r="F19" s="259">
        <v>9.9499999999999993</v>
      </c>
      <c r="G19" s="35"/>
      <c r="H19" s="40"/>
    </row>
    <row r="20" spans="1:8" s="2" customFormat="1" ht="16.899999999999999" customHeight="1">
      <c r="A20" s="35"/>
      <c r="B20" s="40"/>
      <c r="C20" s="260" t="s">
        <v>1484</v>
      </c>
      <c r="D20" s="35"/>
      <c r="E20" s="35"/>
      <c r="F20" s="35"/>
      <c r="G20" s="35"/>
      <c r="H20" s="40"/>
    </row>
    <row r="21" spans="1:8" s="2" customFormat="1" ht="16.899999999999999" customHeight="1">
      <c r="A21" s="35"/>
      <c r="B21" s="40"/>
      <c r="C21" s="261" t="s">
        <v>389</v>
      </c>
      <c r="D21" s="261" t="s">
        <v>1485</v>
      </c>
      <c r="E21" s="18" t="s">
        <v>107</v>
      </c>
      <c r="F21" s="262">
        <v>82.4</v>
      </c>
      <c r="G21" s="35"/>
      <c r="H21" s="40"/>
    </row>
    <row r="22" spans="1:8" s="2" customFormat="1" ht="16.899999999999999" customHeight="1">
      <c r="A22" s="35"/>
      <c r="B22" s="40"/>
      <c r="C22" s="261" t="s">
        <v>462</v>
      </c>
      <c r="D22" s="261" t="s">
        <v>1486</v>
      </c>
      <c r="E22" s="18" t="s">
        <v>107</v>
      </c>
      <c r="F22" s="262">
        <v>76.400000000000006</v>
      </c>
      <c r="G22" s="35"/>
      <c r="H22" s="40"/>
    </row>
    <row r="23" spans="1:8" s="2" customFormat="1" ht="16.899999999999999" customHeight="1">
      <c r="A23" s="35"/>
      <c r="B23" s="40"/>
      <c r="C23" s="261" t="s">
        <v>473</v>
      </c>
      <c r="D23" s="261" t="s">
        <v>1487</v>
      </c>
      <c r="E23" s="18" t="s">
        <v>107</v>
      </c>
      <c r="F23" s="262">
        <v>82.4</v>
      </c>
      <c r="G23" s="35"/>
      <c r="H23" s="40"/>
    </row>
    <row r="24" spans="1:8" s="2" customFormat="1" ht="16.899999999999999" customHeight="1">
      <c r="A24" s="35"/>
      <c r="B24" s="40"/>
      <c r="C24" s="261" t="s">
        <v>478</v>
      </c>
      <c r="D24" s="261" t="s">
        <v>1488</v>
      </c>
      <c r="E24" s="18" t="s">
        <v>107</v>
      </c>
      <c r="F24" s="262">
        <v>196.69499999999999</v>
      </c>
      <c r="G24" s="35"/>
      <c r="H24" s="40"/>
    </row>
    <row r="25" spans="1:8" s="2" customFormat="1" ht="16.899999999999999" customHeight="1">
      <c r="A25" s="35"/>
      <c r="B25" s="40"/>
      <c r="C25" s="256" t="s">
        <v>114</v>
      </c>
      <c r="D25" s="257" t="s">
        <v>115</v>
      </c>
      <c r="E25" s="258" t="s">
        <v>107</v>
      </c>
      <c r="F25" s="259">
        <v>6</v>
      </c>
      <c r="G25" s="35"/>
      <c r="H25" s="40"/>
    </row>
    <row r="26" spans="1:8" s="2" customFormat="1" ht="16.899999999999999" customHeight="1">
      <c r="A26" s="35"/>
      <c r="B26" s="40"/>
      <c r="C26" s="260" t="s">
        <v>1484</v>
      </c>
      <c r="D26" s="35"/>
      <c r="E26" s="35"/>
      <c r="F26" s="35"/>
      <c r="G26" s="35"/>
      <c r="H26" s="40"/>
    </row>
    <row r="27" spans="1:8" s="2" customFormat="1" ht="16.899999999999999" customHeight="1">
      <c r="A27" s="35"/>
      <c r="B27" s="40"/>
      <c r="C27" s="261" t="s">
        <v>389</v>
      </c>
      <c r="D27" s="261" t="s">
        <v>1485</v>
      </c>
      <c r="E27" s="18" t="s">
        <v>107</v>
      </c>
      <c r="F27" s="262">
        <v>82.4</v>
      </c>
      <c r="G27" s="35"/>
      <c r="H27" s="40"/>
    </row>
    <row r="28" spans="1:8" s="2" customFormat="1" ht="16.899999999999999" customHeight="1">
      <c r="A28" s="35"/>
      <c r="B28" s="40"/>
      <c r="C28" s="261" t="s">
        <v>468</v>
      </c>
      <c r="D28" s="261" t="s">
        <v>1491</v>
      </c>
      <c r="E28" s="18" t="s">
        <v>107</v>
      </c>
      <c r="F28" s="262">
        <v>6</v>
      </c>
      <c r="G28" s="35"/>
      <c r="H28" s="40"/>
    </row>
    <row r="29" spans="1:8" s="2" customFormat="1" ht="16.899999999999999" customHeight="1">
      <c r="A29" s="35"/>
      <c r="B29" s="40"/>
      <c r="C29" s="261" t="s">
        <v>473</v>
      </c>
      <c r="D29" s="261" t="s">
        <v>1487</v>
      </c>
      <c r="E29" s="18" t="s">
        <v>107</v>
      </c>
      <c r="F29" s="262">
        <v>82.4</v>
      </c>
      <c r="G29" s="35"/>
      <c r="H29" s="40"/>
    </row>
    <row r="30" spans="1:8" s="2" customFormat="1" ht="16.899999999999999" customHeight="1">
      <c r="A30" s="35"/>
      <c r="B30" s="40"/>
      <c r="C30" s="261" t="s">
        <v>478</v>
      </c>
      <c r="D30" s="261" t="s">
        <v>1488</v>
      </c>
      <c r="E30" s="18" t="s">
        <v>107</v>
      </c>
      <c r="F30" s="262">
        <v>196.69499999999999</v>
      </c>
      <c r="G30" s="35"/>
      <c r="H30" s="40"/>
    </row>
    <row r="31" spans="1:8" s="2" customFormat="1" ht="16.899999999999999" customHeight="1">
      <c r="A31" s="35"/>
      <c r="B31" s="40"/>
      <c r="C31" s="261" t="s">
        <v>486</v>
      </c>
      <c r="D31" s="261" t="s">
        <v>1492</v>
      </c>
      <c r="E31" s="18" t="s">
        <v>107</v>
      </c>
      <c r="F31" s="262">
        <v>6</v>
      </c>
      <c r="G31" s="35"/>
      <c r="H31" s="40"/>
    </row>
    <row r="32" spans="1:8" s="2" customFormat="1" ht="16.899999999999999" customHeight="1">
      <c r="A32" s="35"/>
      <c r="B32" s="40"/>
      <c r="C32" s="261" t="s">
        <v>491</v>
      </c>
      <c r="D32" s="261" t="s">
        <v>1493</v>
      </c>
      <c r="E32" s="18" t="s">
        <v>107</v>
      </c>
      <c r="F32" s="262">
        <v>6</v>
      </c>
      <c r="G32" s="35"/>
      <c r="H32" s="40"/>
    </row>
    <row r="33" spans="1:8" s="2" customFormat="1" ht="7.35" customHeight="1">
      <c r="A33" s="35"/>
      <c r="B33" s="134"/>
      <c r="C33" s="135"/>
      <c r="D33" s="135"/>
      <c r="E33" s="135"/>
      <c r="F33" s="135"/>
      <c r="G33" s="135"/>
      <c r="H33" s="40"/>
    </row>
    <row r="34" spans="1:8" s="2" customFormat="1" ht="11.25">
      <c r="A34" s="35"/>
      <c r="B34" s="35"/>
      <c r="C34" s="35"/>
      <c r="D34" s="35"/>
      <c r="E34" s="35"/>
      <c r="F34" s="35"/>
      <c r="G34" s="35"/>
      <c r="H34" s="35"/>
    </row>
  </sheetData>
  <sheetProtection algorithmName="SHA-512" hashValue="4z30Q1Yfm9DurmDujnmpplM5XXBT4hZzr14SondW/RFzpdcSUHmAkWCMLh6GJ5RUMMMwgUav6/Wa/5SCBuzJwQ==" saltValue="3Vr8o+/vEY6B36pBcV2ib/ldzibFYxdhO47u5WFSbjPzPdf+z/2vqekrRuRVOZA20v5/GC25N1DurItw9CNVTw==" spinCount="100000" sheet="1" objects="1" scenarios="1" formatColumns="0" formatRows="0"/>
  <mergeCells count="2">
    <mergeCell ref="D5:F5"/>
    <mergeCell ref="D6:F6"/>
  </mergeCells>
  <pageMargins left="0.7" right="0.7" top="0.78740157499999996" bottom="0.78740157499999996" header="0.3" footer="0.3"/>
  <pageSetup paperSize="9" fitToHeight="100" orientation="landscape" blackAndWhite="1"/>
  <headerFooter>
    <oddFooter>&amp;CStrana &amp;P z &amp;N</oddFooter>
  </headerFooter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K218"/>
  <sheetViews>
    <sheetView showGridLines="0" zoomScale="110" zoomScaleNormal="110" workbookViewId="0"/>
  </sheetViews>
  <sheetFormatPr defaultRowHeight="12.75"/>
  <cols>
    <col min="1" max="1" width="8.33203125" style="263" customWidth="1"/>
    <col min="2" max="2" width="1.6640625" style="263" customWidth="1"/>
    <col min="3" max="4" width="5" style="263" customWidth="1"/>
    <col min="5" max="5" width="11.6640625" style="263" customWidth="1"/>
    <col min="6" max="6" width="9.1640625" style="263" customWidth="1"/>
    <col min="7" max="7" width="5" style="263" customWidth="1"/>
    <col min="8" max="8" width="77.83203125" style="263" customWidth="1"/>
    <col min="9" max="10" width="20" style="263" customWidth="1"/>
    <col min="11" max="11" width="1.6640625" style="263" customWidth="1"/>
  </cols>
  <sheetData>
    <row r="1" spans="2:11" s="1" customFormat="1" ht="37.5" customHeight="1"/>
    <row r="2" spans="2:11" s="1" customFormat="1" ht="7.5" customHeight="1">
      <c r="B2" s="264"/>
      <c r="C2" s="265"/>
      <c r="D2" s="265"/>
      <c r="E2" s="265"/>
      <c r="F2" s="265"/>
      <c r="G2" s="265"/>
      <c r="H2" s="265"/>
      <c r="I2" s="265"/>
      <c r="J2" s="265"/>
      <c r="K2" s="266"/>
    </row>
    <row r="3" spans="2:11" s="16" customFormat="1" ht="45" customHeight="1">
      <c r="B3" s="267"/>
      <c r="C3" s="400" t="s">
        <v>1494</v>
      </c>
      <c r="D3" s="400"/>
      <c r="E3" s="400"/>
      <c r="F3" s="400"/>
      <c r="G3" s="400"/>
      <c r="H3" s="400"/>
      <c r="I3" s="400"/>
      <c r="J3" s="400"/>
      <c r="K3" s="268"/>
    </row>
    <row r="4" spans="2:11" s="1" customFormat="1" ht="25.5" customHeight="1">
      <c r="B4" s="269"/>
      <c r="C4" s="405" t="s">
        <v>1495</v>
      </c>
      <c r="D4" s="405"/>
      <c r="E4" s="405"/>
      <c r="F4" s="405"/>
      <c r="G4" s="405"/>
      <c r="H4" s="405"/>
      <c r="I4" s="405"/>
      <c r="J4" s="405"/>
      <c r="K4" s="270"/>
    </row>
    <row r="5" spans="2:11" s="1" customFormat="1" ht="5.25" customHeight="1">
      <c r="B5" s="269"/>
      <c r="C5" s="271"/>
      <c r="D5" s="271"/>
      <c r="E5" s="271"/>
      <c r="F5" s="271"/>
      <c r="G5" s="271"/>
      <c r="H5" s="271"/>
      <c r="I5" s="271"/>
      <c r="J5" s="271"/>
      <c r="K5" s="270"/>
    </row>
    <row r="6" spans="2:11" s="1" customFormat="1" ht="15" customHeight="1">
      <c r="B6" s="269"/>
      <c r="C6" s="404" t="s">
        <v>1496</v>
      </c>
      <c r="D6" s="404"/>
      <c r="E6" s="404"/>
      <c r="F6" s="404"/>
      <c r="G6" s="404"/>
      <c r="H6" s="404"/>
      <c r="I6" s="404"/>
      <c r="J6" s="404"/>
      <c r="K6" s="270"/>
    </row>
    <row r="7" spans="2:11" s="1" customFormat="1" ht="15" customHeight="1">
      <c r="B7" s="273"/>
      <c r="C7" s="404" t="s">
        <v>1497</v>
      </c>
      <c r="D7" s="404"/>
      <c r="E7" s="404"/>
      <c r="F7" s="404"/>
      <c r="G7" s="404"/>
      <c r="H7" s="404"/>
      <c r="I7" s="404"/>
      <c r="J7" s="404"/>
      <c r="K7" s="270"/>
    </row>
    <row r="8" spans="2:11" s="1" customFormat="1" ht="12.75" customHeight="1">
      <c r="B8" s="273"/>
      <c r="C8" s="272"/>
      <c r="D8" s="272"/>
      <c r="E8" s="272"/>
      <c r="F8" s="272"/>
      <c r="G8" s="272"/>
      <c r="H8" s="272"/>
      <c r="I8" s="272"/>
      <c r="J8" s="272"/>
      <c r="K8" s="270"/>
    </row>
    <row r="9" spans="2:11" s="1" customFormat="1" ht="15" customHeight="1">
      <c r="B9" s="273"/>
      <c r="C9" s="404" t="s">
        <v>1498</v>
      </c>
      <c r="D9" s="404"/>
      <c r="E9" s="404"/>
      <c r="F9" s="404"/>
      <c r="G9" s="404"/>
      <c r="H9" s="404"/>
      <c r="I9" s="404"/>
      <c r="J9" s="404"/>
      <c r="K9" s="270"/>
    </row>
    <row r="10" spans="2:11" s="1" customFormat="1" ht="15" customHeight="1">
      <c r="B10" s="273"/>
      <c r="C10" s="272"/>
      <c r="D10" s="404" t="s">
        <v>1499</v>
      </c>
      <c r="E10" s="404"/>
      <c r="F10" s="404"/>
      <c r="G10" s="404"/>
      <c r="H10" s="404"/>
      <c r="I10" s="404"/>
      <c r="J10" s="404"/>
      <c r="K10" s="270"/>
    </row>
    <row r="11" spans="2:11" s="1" customFormat="1" ht="15" customHeight="1">
      <c r="B11" s="273"/>
      <c r="C11" s="274"/>
      <c r="D11" s="404" t="s">
        <v>1500</v>
      </c>
      <c r="E11" s="404"/>
      <c r="F11" s="404"/>
      <c r="G11" s="404"/>
      <c r="H11" s="404"/>
      <c r="I11" s="404"/>
      <c r="J11" s="404"/>
      <c r="K11" s="270"/>
    </row>
    <row r="12" spans="2:11" s="1" customFormat="1" ht="15" customHeight="1">
      <c r="B12" s="273"/>
      <c r="C12" s="274"/>
      <c r="D12" s="272"/>
      <c r="E12" s="272"/>
      <c r="F12" s="272"/>
      <c r="G12" s="272"/>
      <c r="H12" s="272"/>
      <c r="I12" s="272"/>
      <c r="J12" s="272"/>
      <c r="K12" s="270"/>
    </row>
    <row r="13" spans="2:11" s="1" customFormat="1" ht="15" customHeight="1">
      <c r="B13" s="273"/>
      <c r="C13" s="274"/>
      <c r="D13" s="275" t="s">
        <v>1501</v>
      </c>
      <c r="E13" s="272"/>
      <c r="F13" s="272"/>
      <c r="G13" s="272"/>
      <c r="H13" s="272"/>
      <c r="I13" s="272"/>
      <c r="J13" s="272"/>
      <c r="K13" s="270"/>
    </row>
    <row r="14" spans="2:11" s="1" customFormat="1" ht="12.75" customHeight="1">
      <c r="B14" s="273"/>
      <c r="C14" s="274"/>
      <c r="D14" s="274"/>
      <c r="E14" s="274"/>
      <c r="F14" s="274"/>
      <c r="G14" s="274"/>
      <c r="H14" s="274"/>
      <c r="I14" s="274"/>
      <c r="J14" s="274"/>
      <c r="K14" s="270"/>
    </row>
    <row r="15" spans="2:11" s="1" customFormat="1" ht="15" customHeight="1">
      <c r="B15" s="273"/>
      <c r="C15" s="274"/>
      <c r="D15" s="404" t="s">
        <v>1502</v>
      </c>
      <c r="E15" s="404"/>
      <c r="F15" s="404"/>
      <c r="G15" s="404"/>
      <c r="H15" s="404"/>
      <c r="I15" s="404"/>
      <c r="J15" s="404"/>
      <c r="K15" s="270"/>
    </row>
    <row r="16" spans="2:11" s="1" customFormat="1" ht="15" customHeight="1">
      <c r="B16" s="273"/>
      <c r="C16" s="274"/>
      <c r="D16" s="404" t="s">
        <v>1503</v>
      </c>
      <c r="E16" s="404"/>
      <c r="F16" s="404"/>
      <c r="G16" s="404"/>
      <c r="H16" s="404"/>
      <c r="I16" s="404"/>
      <c r="J16" s="404"/>
      <c r="K16" s="270"/>
    </row>
    <row r="17" spans="2:11" s="1" customFormat="1" ht="15" customHeight="1">
      <c r="B17" s="273"/>
      <c r="C17" s="274"/>
      <c r="D17" s="404" t="s">
        <v>1504</v>
      </c>
      <c r="E17" s="404"/>
      <c r="F17" s="404"/>
      <c r="G17" s="404"/>
      <c r="H17" s="404"/>
      <c r="I17" s="404"/>
      <c r="J17" s="404"/>
      <c r="K17" s="270"/>
    </row>
    <row r="18" spans="2:11" s="1" customFormat="1" ht="15" customHeight="1">
      <c r="B18" s="273"/>
      <c r="C18" s="274"/>
      <c r="D18" s="274"/>
      <c r="E18" s="276" t="s">
        <v>81</v>
      </c>
      <c r="F18" s="404" t="s">
        <v>1505</v>
      </c>
      <c r="G18" s="404"/>
      <c r="H18" s="404"/>
      <c r="I18" s="404"/>
      <c r="J18" s="404"/>
      <c r="K18" s="270"/>
    </row>
    <row r="19" spans="2:11" s="1" customFormat="1" ht="15" customHeight="1">
      <c r="B19" s="273"/>
      <c r="C19" s="274"/>
      <c r="D19" s="274"/>
      <c r="E19" s="276" t="s">
        <v>1506</v>
      </c>
      <c r="F19" s="404" t="s">
        <v>1507</v>
      </c>
      <c r="G19" s="404"/>
      <c r="H19" s="404"/>
      <c r="I19" s="404"/>
      <c r="J19" s="404"/>
      <c r="K19" s="270"/>
    </row>
    <row r="20" spans="2:11" s="1" customFormat="1" ht="15" customHeight="1">
      <c r="B20" s="273"/>
      <c r="C20" s="274"/>
      <c r="D20" s="274"/>
      <c r="E20" s="276" t="s">
        <v>1508</v>
      </c>
      <c r="F20" s="404" t="s">
        <v>1509</v>
      </c>
      <c r="G20" s="404"/>
      <c r="H20" s="404"/>
      <c r="I20" s="404"/>
      <c r="J20" s="404"/>
      <c r="K20" s="270"/>
    </row>
    <row r="21" spans="2:11" s="1" customFormat="1" ht="15" customHeight="1">
      <c r="B21" s="273"/>
      <c r="C21" s="274"/>
      <c r="D21" s="274"/>
      <c r="E21" s="276" t="s">
        <v>1510</v>
      </c>
      <c r="F21" s="404" t="s">
        <v>1511</v>
      </c>
      <c r="G21" s="404"/>
      <c r="H21" s="404"/>
      <c r="I21" s="404"/>
      <c r="J21" s="404"/>
      <c r="K21" s="270"/>
    </row>
    <row r="22" spans="2:11" s="1" customFormat="1" ht="15" customHeight="1">
      <c r="B22" s="273"/>
      <c r="C22" s="274"/>
      <c r="D22" s="274"/>
      <c r="E22" s="276" t="s">
        <v>1512</v>
      </c>
      <c r="F22" s="404" t="s">
        <v>736</v>
      </c>
      <c r="G22" s="404"/>
      <c r="H22" s="404"/>
      <c r="I22" s="404"/>
      <c r="J22" s="404"/>
      <c r="K22" s="270"/>
    </row>
    <row r="23" spans="2:11" s="1" customFormat="1" ht="15" customHeight="1">
      <c r="B23" s="273"/>
      <c r="C23" s="274"/>
      <c r="D23" s="274"/>
      <c r="E23" s="276" t="s">
        <v>88</v>
      </c>
      <c r="F23" s="404" t="s">
        <v>1513</v>
      </c>
      <c r="G23" s="404"/>
      <c r="H23" s="404"/>
      <c r="I23" s="404"/>
      <c r="J23" s="404"/>
      <c r="K23" s="270"/>
    </row>
    <row r="24" spans="2:11" s="1" customFormat="1" ht="12.75" customHeight="1">
      <c r="B24" s="273"/>
      <c r="C24" s="274"/>
      <c r="D24" s="274"/>
      <c r="E24" s="274"/>
      <c r="F24" s="274"/>
      <c r="G24" s="274"/>
      <c r="H24" s="274"/>
      <c r="I24" s="274"/>
      <c r="J24" s="274"/>
      <c r="K24" s="270"/>
    </row>
    <row r="25" spans="2:11" s="1" customFormat="1" ht="15" customHeight="1">
      <c r="B25" s="273"/>
      <c r="C25" s="404" t="s">
        <v>1514</v>
      </c>
      <c r="D25" s="404"/>
      <c r="E25" s="404"/>
      <c r="F25" s="404"/>
      <c r="G25" s="404"/>
      <c r="H25" s="404"/>
      <c r="I25" s="404"/>
      <c r="J25" s="404"/>
      <c r="K25" s="270"/>
    </row>
    <row r="26" spans="2:11" s="1" customFormat="1" ht="15" customHeight="1">
      <c r="B26" s="273"/>
      <c r="C26" s="404" t="s">
        <v>1515</v>
      </c>
      <c r="D26" s="404"/>
      <c r="E26" s="404"/>
      <c r="F26" s="404"/>
      <c r="G26" s="404"/>
      <c r="H26" s="404"/>
      <c r="I26" s="404"/>
      <c r="J26" s="404"/>
      <c r="K26" s="270"/>
    </row>
    <row r="27" spans="2:11" s="1" customFormat="1" ht="15" customHeight="1">
      <c r="B27" s="273"/>
      <c r="C27" s="272"/>
      <c r="D27" s="404" t="s">
        <v>1516</v>
      </c>
      <c r="E27" s="404"/>
      <c r="F27" s="404"/>
      <c r="G27" s="404"/>
      <c r="H27" s="404"/>
      <c r="I27" s="404"/>
      <c r="J27" s="404"/>
      <c r="K27" s="270"/>
    </row>
    <row r="28" spans="2:11" s="1" customFormat="1" ht="15" customHeight="1">
      <c r="B28" s="273"/>
      <c r="C28" s="274"/>
      <c r="D28" s="404" t="s">
        <v>1517</v>
      </c>
      <c r="E28" s="404"/>
      <c r="F28" s="404"/>
      <c r="G28" s="404"/>
      <c r="H28" s="404"/>
      <c r="I28" s="404"/>
      <c r="J28" s="404"/>
      <c r="K28" s="270"/>
    </row>
    <row r="29" spans="2:11" s="1" customFormat="1" ht="12.75" customHeight="1">
      <c r="B29" s="273"/>
      <c r="C29" s="274"/>
      <c r="D29" s="274"/>
      <c r="E29" s="274"/>
      <c r="F29" s="274"/>
      <c r="G29" s="274"/>
      <c r="H29" s="274"/>
      <c r="I29" s="274"/>
      <c r="J29" s="274"/>
      <c r="K29" s="270"/>
    </row>
    <row r="30" spans="2:11" s="1" customFormat="1" ht="15" customHeight="1">
      <c r="B30" s="273"/>
      <c r="C30" s="274"/>
      <c r="D30" s="404" t="s">
        <v>1518</v>
      </c>
      <c r="E30" s="404"/>
      <c r="F30" s="404"/>
      <c r="G30" s="404"/>
      <c r="H30" s="404"/>
      <c r="I30" s="404"/>
      <c r="J30" s="404"/>
      <c r="K30" s="270"/>
    </row>
    <row r="31" spans="2:11" s="1" customFormat="1" ht="15" customHeight="1">
      <c r="B31" s="273"/>
      <c r="C31" s="274"/>
      <c r="D31" s="404" t="s">
        <v>1519</v>
      </c>
      <c r="E31" s="404"/>
      <c r="F31" s="404"/>
      <c r="G31" s="404"/>
      <c r="H31" s="404"/>
      <c r="I31" s="404"/>
      <c r="J31" s="404"/>
      <c r="K31" s="270"/>
    </row>
    <row r="32" spans="2:11" s="1" customFormat="1" ht="12.75" customHeight="1">
      <c r="B32" s="273"/>
      <c r="C32" s="274"/>
      <c r="D32" s="274"/>
      <c r="E32" s="274"/>
      <c r="F32" s="274"/>
      <c r="G32" s="274"/>
      <c r="H32" s="274"/>
      <c r="I32" s="274"/>
      <c r="J32" s="274"/>
      <c r="K32" s="270"/>
    </row>
    <row r="33" spans="2:11" s="1" customFormat="1" ht="15" customHeight="1">
      <c r="B33" s="273"/>
      <c r="C33" s="274"/>
      <c r="D33" s="404" t="s">
        <v>1520</v>
      </c>
      <c r="E33" s="404"/>
      <c r="F33" s="404"/>
      <c r="G33" s="404"/>
      <c r="H33" s="404"/>
      <c r="I33" s="404"/>
      <c r="J33" s="404"/>
      <c r="K33" s="270"/>
    </row>
    <row r="34" spans="2:11" s="1" customFormat="1" ht="15" customHeight="1">
      <c r="B34" s="273"/>
      <c r="C34" s="274"/>
      <c r="D34" s="404" t="s">
        <v>1521</v>
      </c>
      <c r="E34" s="404"/>
      <c r="F34" s="404"/>
      <c r="G34" s="404"/>
      <c r="H34" s="404"/>
      <c r="I34" s="404"/>
      <c r="J34" s="404"/>
      <c r="K34" s="270"/>
    </row>
    <row r="35" spans="2:11" s="1" customFormat="1" ht="15" customHeight="1">
      <c r="B35" s="273"/>
      <c r="C35" s="274"/>
      <c r="D35" s="404" t="s">
        <v>1522</v>
      </c>
      <c r="E35" s="404"/>
      <c r="F35" s="404"/>
      <c r="G35" s="404"/>
      <c r="H35" s="404"/>
      <c r="I35" s="404"/>
      <c r="J35" s="404"/>
      <c r="K35" s="270"/>
    </row>
    <row r="36" spans="2:11" s="1" customFormat="1" ht="15" customHeight="1">
      <c r="B36" s="273"/>
      <c r="C36" s="274"/>
      <c r="D36" s="272"/>
      <c r="E36" s="275" t="s">
        <v>145</v>
      </c>
      <c r="F36" s="272"/>
      <c r="G36" s="404" t="s">
        <v>1523</v>
      </c>
      <c r="H36" s="404"/>
      <c r="I36" s="404"/>
      <c r="J36" s="404"/>
      <c r="K36" s="270"/>
    </row>
    <row r="37" spans="2:11" s="1" customFormat="1" ht="30.75" customHeight="1">
      <c r="B37" s="273"/>
      <c r="C37" s="274"/>
      <c r="D37" s="272"/>
      <c r="E37" s="275" t="s">
        <v>1524</v>
      </c>
      <c r="F37" s="272"/>
      <c r="G37" s="404" t="s">
        <v>1525</v>
      </c>
      <c r="H37" s="404"/>
      <c r="I37" s="404"/>
      <c r="J37" s="404"/>
      <c r="K37" s="270"/>
    </row>
    <row r="38" spans="2:11" s="1" customFormat="1" ht="15" customHeight="1">
      <c r="B38" s="273"/>
      <c r="C38" s="274"/>
      <c r="D38" s="272"/>
      <c r="E38" s="275" t="s">
        <v>56</v>
      </c>
      <c r="F38" s="272"/>
      <c r="G38" s="404" t="s">
        <v>1526</v>
      </c>
      <c r="H38" s="404"/>
      <c r="I38" s="404"/>
      <c r="J38" s="404"/>
      <c r="K38" s="270"/>
    </row>
    <row r="39" spans="2:11" s="1" customFormat="1" ht="15" customHeight="1">
      <c r="B39" s="273"/>
      <c r="C39" s="274"/>
      <c r="D39" s="272"/>
      <c r="E39" s="275" t="s">
        <v>57</v>
      </c>
      <c r="F39" s="272"/>
      <c r="G39" s="404" t="s">
        <v>1527</v>
      </c>
      <c r="H39" s="404"/>
      <c r="I39" s="404"/>
      <c r="J39" s="404"/>
      <c r="K39" s="270"/>
    </row>
    <row r="40" spans="2:11" s="1" customFormat="1" ht="15" customHeight="1">
      <c r="B40" s="273"/>
      <c r="C40" s="274"/>
      <c r="D40" s="272"/>
      <c r="E40" s="275" t="s">
        <v>146</v>
      </c>
      <c r="F40" s="272"/>
      <c r="G40" s="404" t="s">
        <v>1528</v>
      </c>
      <c r="H40" s="404"/>
      <c r="I40" s="404"/>
      <c r="J40" s="404"/>
      <c r="K40" s="270"/>
    </row>
    <row r="41" spans="2:11" s="1" customFormat="1" ht="15" customHeight="1">
      <c r="B41" s="273"/>
      <c r="C41" s="274"/>
      <c r="D41" s="272"/>
      <c r="E41" s="275" t="s">
        <v>147</v>
      </c>
      <c r="F41" s="272"/>
      <c r="G41" s="404" t="s">
        <v>1529</v>
      </c>
      <c r="H41" s="404"/>
      <c r="I41" s="404"/>
      <c r="J41" s="404"/>
      <c r="K41" s="270"/>
    </row>
    <row r="42" spans="2:11" s="1" customFormat="1" ht="15" customHeight="1">
      <c r="B42" s="273"/>
      <c r="C42" s="274"/>
      <c r="D42" s="272"/>
      <c r="E42" s="275" t="s">
        <v>1530</v>
      </c>
      <c r="F42" s="272"/>
      <c r="G42" s="404" t="s">
        <v>1531</v>
      </c>
      <c r="H42" s="404"/>
      <c r="I42" s="404"/>
      <c r="J42" s="404"/>
      <c r="K42" s="270"/>
    </row>
    <row r="43" spans="2:11" s="1" customFormat="1" ht="15" customHeight="1">
      <c r="B43" s="273"/>
      <c r="C43" s="274"/>
      <c r="D43" s="272"/>
      <c r="E43" s="275"/>
      <c r="F43" s="272"/>
      <c r="G43" s="404" t="s">
        <v>1532</v>
      </c>
      <c r="H43" s="404"/>
      <c r="I43" s="404"/>
      <c r="J43" s="404"/>
      <c r="K43" s="270"/>
    </row>
    <row r="44" spans="2:11" s="1" customFormat="1" ht="15" customHeight="1">
      <c r="B44" s="273"/>
      <c r="C44" s="274"/>
      <c r="D44" s="272"/>
      <c r="E44" s="275" t="s">
        <v>1533</v>
      </c>
      <c r="F44" s="272"/>
      <c r="G44" s="404" t="s">
        <v>1534</v>
      </c>
      <c r="H44" s="404"/>
      <c r="I44" s="404"/>
      <c r="J44" s="404"/>
      <c r="K44" s="270"/>
    </row>
    <row r="45" spans="2:11" s="1" customFormat="1" ht="15" customHeight="1">
      <c r="B45" s="273"/>
      <c r="C45" s="274"/>
      <c r="D45" s="272"/>
      <c r="E45" s="275" t="s">
        <v>149</v>
      </c>
      <c r="F45" s="272"/>
      <c r="G45" s="404" t="s">
        <v>1535</v>
      </c>
      <c r="H45" s="404"/>
      <c r="I45" s="404"/>
      <c r="J45" s="404"/>
      <c r="K45" s="270"/>
    </row>
    <row r="46" spans="2:11" s="1" customFormat="1" ht="12.75" customHeight="1">
      <c r="B46" s="273"/>
      <c r="C46" s="274"/>
      <c r="D46" s="272"/>
      <c r="E46" s="272"/>
      <c r="F46" s="272"/>
      <c r="G46" s="272"/>
      <c r="H46" s="272"/>
      <c r="I46" s="272"/>
      <c r="J46" s="272"/>
      <c r="K46" s="270"/>
    </row>
    <row r="47" spans="2:11" s="1" customFormat="1" ht="15" customHeight="1">
      <c r="B47" s="273"/>
      <c r="C47" s="274"/>
      <c r="D47" s="404" t="s">
        <v>1536</v>
      </c>
      <c r="E47" s="404"/>
      <c r="F47" s="404"/>
      <c r="G47" s="404"/>
      <c r="H47" s="404"/>
      <c r="I47" s="404"/>
      <c r="J47" s="404"/>
      <c r="K47" s="270"/>
    </row>
    <row r="48" spans="2:11" s="1" customFormat="1" ht="15" customHeight="1">
      <c r="B48" s="273"/>
      <c r="C48" s="274"/>
      <c r="D48" s="274"/>
      <c r="E48" s="404" t="s">
        <v>1537</v>
      </c>
      <c r="F48" s="404"/>
      <c r="G48" s="404"/>
      <c r="H48" s="404"/>
      <c r="I48" s="404"/>
      <c r="J48" s="404"/>
      <c r="K48" s="270"/>
    </row>
    <row r="49" spans="2:11" s="1" customFormat="1" ht="15" customHeight="1">
      <c r="B49" s="273"/>
      <c r="C49" s="274"/>
      <c r="D49" s="274"/>
      <c r="E49" s="404" t="s">
        <v>1538</v>
      </c>
      <c r="F49" s="404"/>
      <c r="G49" s="404"/>
      <c r="H49" s="404"/>
      <c r="I49" s="404"/>
      <c r="J49" s="404"/>
      <c r="K49" s="270"/>
    </row>
    <row r="50" spans="2:11" s="1" customFormat="1" ht="15" customHeight="1">
      <c r="B50" s="273"/>
      <c r="C50" s="274"/>
      <c r="D50" s="274"/>
      <c r="E50" s="404" t="s">
        <v>1539</v>
      </c>
      <c r="F50" s="404"/>
      <c r="G50" s="404"/>
      <c r="H50" s="404"/>
      <c r="I50" s="404"/>
      <c r="J50" s="404"/>
      <c r="K50" s="270"/>
    </row>
    <row r="51" spans="2:11" s="1" customFormat="1" ht="15" customHeight="1">
      <c r="B51" s="273"/>
      <c r="C51" s="274"/>
      <c r="D51" s="404" t="s">
        <v>1540</v>
      </c>
      <c r="E51" s="404"/>
      <c r="F51" s="404"/>
      <c r="G51" s="404"/>
      <c r="H51" s="404"/>
      <c r="I51" s="404"/>
      <c r="J51" s="404"/>
      <c r="K51" s="270"/>
    </row>
    <row r="52" spans="2:11" s="1" customFormat="1" ht="25.5" customHeight="1">
      <c r="B52" s="269"/>
      <c r="C52" s="405" t="s">
        <v>1541</v>
      </c>
      <c r="D52" s="405"/>
      <c r="E52" s="405"/>
      <c r="F52" s="405"/>
      <c r="G52" s="405"/>
      <c r="H52" s="405"/>
      <c r="I52" s="405"/>
      <c r="J52" s="405"/>
      <c r="K52" s="270"/>
    </row>
    <row r="53" spans="2:11" s="1" customFormat="1" ht="5.25" customHeight="1">
      <c r="B53" s="269"/>
      <c r="C53" s="271"/>
      <c r="D53" s="271"/>
      <c r="E53" s="271"/>
      <c r="F53" s="271"/>
      <c r="G53" s="271"/>
      <c r="H53" s="271"/>
      <c r="I53" s="271"/>
      <c r="J53" s="271"/>
      <c r="K53" s="270"/>
    </row>
    <row r="54" spans="2:11" s="1" customFormat="1" ht="15" customHeight="1">
      <c r="B54" s="269"/>
      <c r="C54" s="404" t="s">
        <v>1542</v>
      </c>
      <c r="D54" s="404"/>
      <c r="E54" s="404"/>
      <c r="F54" s="404"/>
      <c r="G54" s="404"/>
      <c r="H54" s="404"/>
      <c r="I54" s="404"/>
      <c r="J54" s="404"/>
      <c r="K54" s="270"/>
    </row>
    <row r="55" spans="2:11" s="1" customFormat="1" ht="15" customHeight="1">
      <c r="B55" s="269"/>
      <c r="C55" s="404" t="s">
        <v>1543</v>
      </c>
      <c r="D55" s="404"/>
      <c r="E55" s="404"/>
      <c r="F55" s="404"/>
      <c r="G55" s="404"/>
      <c r="H55" s="404"/>
      <c r="I55" s="404"/>
      <c r="J55" s="404"/>
      <c r="K55" s="270"/>
    </row>
    <row r="56" spans="2:11" s="1" customFormat="1" ht="12.75" customHeight="1">
      <c r="B56" s="269"/>
      <c r="C56" s="272"/>
      <c r="D56" s="272"/>
      <c r="E56" s="272"/>
      <c r="F56" s="272"/>
      <c r="G56" s="272"/>
      <c r="H56" s="272"/>
      <c r="I56" s="272"/>
      <c r="J56" s="272"/>
      <c r="K56" s="270"/>
    </row>
    <row r="57" spans="2:11" s="1" customFormat="1" ht="15" customHeight="1">
      <c r="B57" s="269"/>
      <c r="C57" s="404" t="s">
        <v>1544</v>
      </c>
      <c r="D57" s="404"/>
      <c r="E57" s="404"/>
      <c r="F57" s="404"/>
      <c r="G57" s="404"/>
      <c r="H57" s="404"/>
      <c r="I57" s="404"/>
      <c r="J57" s="404"/>
      <c r="K57" s="270"/>
    </row>
    <row r="58" spans="2:11" s="1" customFormat="1" ht="15" customHeight="1">
      <c r="B58" s="269"/>
      <c r="C58" s="274"/>
      <c r="D58" s="404" t="s">
        <v>1545</v>
      </c>
      <c r="E58" s="404"/>
      <c r="F58" s="404"/>
      <c r="G58" s="404"/>
      <c r="H58" s="404"/>
      <c r="I58" s="404"/>
      <c r="J58" s="404"/>
      <c r="K58" s="270"/>
    </row>
    <row r="59" spans="2:11" s="1" customFormat="1" ht="15" customHeight="1">
      <c r="B59" s="269"/>
      <c r="C59" s="274"/>
      <c r="D59" s="404" t="s">
        <v>1546</v>
      </c>
      <c r="E59" s="404"/>
      <c r="F59" s="404"/>
      <c r="G59" s="404"/>
      <c r="H59" s="404"/>
      <c r="I59" s="404"/>
      <c r="J59" s="404"/>
      <c r="K59" s="270"/>
    </row>
    <row r="60" spans="2:11" s="1" customFormat="1" ht="15" customHeight="1">
      <c r="B60" s="269"/>
      <c r="C60" s="274"/>
      <c r="D60" s="404" t="s">
        <v>1547</v>
      </c>
      <c r="E60" s="404"/>
      <c r="F60" s="404"/>
      <c r="G60" s="404"/>
      <c r="H60" s="404"/>
      <c r="I60" s="404"/>
      <c r="J60" s="404"/>
      <c r="K60" s="270"/>
    </row>
    <row r="61" spans="2:11" s="1" customFormat="1" ht="15" customHeight="1">
      <c r="B61" s="269"/>
      <c r="C61" s="274"/>
      <c r="D61" s="404" t="s">
        <v>1548</v>
      </c>
      <c r="E61" s="404"/>
      <c r="F61" s="404"/>
      <c r="G61" s="404"/>
      <c r="H61" s="404"/>
      <c r="I61" s="404"/>
      <c r="J61" s="404"/>
      <c r="K61" s="270"/>
    </row>
    <row r="62" spans="2:11" s="1" customFormat="1" ht="15" customHeight="1">
      <c r="B62" s="269"/>
      <c r="C62" s="274"/>
      <c r="D62" s="406" t="s">
        <v>1549</v>
      </c>
      <c r="E62" s="406"/>
      <c r="F62" s="406"/>
      <c r="G62" s="406"/>
      <c r="H62" s="406"/>
      <c r="I62" s="406"/>
      <c r="J62" s="406"/>
      <c r="K62" s="270"/>
    </row>
    <row r="63" spans="2:11" s="1" customFormat="1" ht="15" customHeight="1">
      <c r="B63" s="269"/>
      <c r="C63" s="274"/>
      <c r="D63" s="404" t="s">
        <v>1550</v>
      </c>
      <c r="E63" s="404"/>
      <c r="F63" s="404"/>
      <c r="G63" s="404"/>
      <c r="H63" s="404"/>
      <c r="I63" s="404"/>
      <c r="J63" s="404"/>
      <c r="K63" s="270"/>
    </row>
    <row r="64" spans="2:11" s="1" customFormat="1" ht="12.75" customHeight="1">
      <c r="B64" s="269"/>
      <c r="C64" s="274"/>
      <c r="D64" s="274"/>
      <c r="E64" s="277"/>
      <c r="F64" s="274"/>
      <c r="G64" s="274"/>
      <c r="H64" s="274"/>
      <c r="I64" s="274"/>
      <c r="J64" s="274"/>
      <c r="K64" s="270"/>
    </row>
    <row r="65" spans="2:11" s="1" customFormat="1" ht="15" customHeight="1">
      <c r="B65" s="269"/>
      <c r="C65" s="274"/>
      <c r="D65" s="404" t="s">
        <v>1551</v>
      </c>
      <c r="E65" s="404"/>
      <c r="F65" s="404"/>
      <c r="G65" s="404"/>
      <c r="H65" s="404"/>
      <c r="I65" s="404"/>
      <c r="J65" s="404"/>
      <c r="K65" s="270"/>
    </row>
    <row r="66" spans="2:11" s="1" customFormat="1" ht="15" customHeight="1">
      <c r="B66" s="269"/>
      <c r="C66" s="274"/>
      <c r="D66" s="406" t="s">
        <v>1552</v>
      </c>
      <c r="E66" s="406"/>
      <c r="F66" s="406"/>
      <c r="G66" s="406"/>
      <c r="H66" s="406"/>
      <c r="I66" s="406"/>
      <c r="J66" s="406"/>
      <c r="K66" s="270"/>
    </row>
    <row r="67" spans="2:11" s="1" customFormat="1" ht="15" customHeight="1">
      <c r="B67" s="269"/>
      <c r="C67" s="274"/>
      <c r="D67" s="404" t="s">
        <v>1553</v>
      </c>
      <c r="E67" s="404"/>
      <c r="F67" s="404"/>
      <c r="G67" s="404"/>
      <c r="H67" s="404"/>
      <c r="I67" s="404"/>
      <c r="J67" s="404"/>
      <c r="K67" s="270"/>
    </row>
    <row r="68" spans="2:11" s="1" customFormat="1" ht="15" customHeight="1">
      <c r="B68" s="269"/>
      <c r="C68" s="274"/>
      <c r="D68" s="404" t="s">
        <v>1554</v>
      </c>
      <c r="E68" s="404"/>
      <c r="F68" s="404"/>
      <c r="G68" s="404"/>
      <c r="H68" s="404"/>
      <c r="I68" s="404"/>
      <c r="J68" s="404"/>
      <c r="K68" s="270"/>
    </row>
    <row r="69" spans="2:11" s="1" customFormat="1" ht="15" customHeight="1">
      <c r="B69" s="269"/>
      <c r="C69" s="274"/>
      <c r="D69" s="404" t="s">
        <v>1555</v>
      </c>
      <c r="E69" s="404"/>
      <c r="F69" s="404"/>
      <c r="G69" s="404"/>
      <c r="H69" s="404"/>
      <c r="I69" s="404"/>
      <c r="J69" s="404"/>
      <c r="K69" s="270"/>
    </row>
    <row r="70" spans="2:11" s="1" customFormat="1" ht="15" customHeight="1">
      <c r="B70" s="269"/>
      <c r="C70" s="274"/>
      <c r="D70" s="404" t="s">
        <v>1556</v>
      </c>
      <c r="E70" s="404"/>
      <c r="F70" s="404"/>
      <c r="G70" s="404"/>
      <c r="H70" s="404"/>
      <c r="I70" s="404"/>
      <c r="J70" s="404"/>
      <c r="K70" s="270"/>
    </row>
    <row r="71" spans="2:11" s="1" customFormat="1" ht="12.75" customHeight="1">
      <c r="B71" s="278"/>
      <c r="C71" s="279"/>
      <c r="D71" s="279"/>
      <c r="E71" s="279"/>
      <c r="F71" s="279"/>
      <c r="G71" s="279"/>
      <c r="H71" s="279"/>
      <c r="I71" s="279"/>
      <c r="J71" s="279"/>
      <c r="K71" s="280"/>
    </row>
    <row r="72" spans="2:11" s="1" customFormat="1" ht="18.75" customHeight="1">
      <c r="B72" s="281"/>
      <c r="C72" s="281"/>
      <c r="D72" s="281"/>
      <c r="E72" s="281"/>
      <c r="F72" s="281"/>
      <c r="G72" s="281"/>
      <c r="H72" s="281"/>
      <c r="I72" s="281"/>
      <c r="J72" s="281"/>
      <c r="K72" s="282"/>
    </row>
    <row r="73" spans="2:11" s="1" customFormat="1" ht="18.75" customHeight="1">
      <c r="B73" s="282"/>
      <c r="C73" s="282"/>
      <c r="D73" s="282"/>
      <c r="E73" s="282"/>
      <c r="F73" s="282"/>
      <c r="G73" s="282"/>
      <c r="H73" s="282"/>
      <c r="I73" s="282"/>
      <c r="J73" s="282"/>
      <c r="K73" s="282"/>
    </row>
    <row r="74" spans="2:11" s="1" customFormat="1" ht="7.5" customHeight="1">
      <c r="B74" s="283"/>
      <c r="C74" s="284"/>
      <c r="D74" s="284"/>
      <c r="E74" s="284"/>
      <c r="F74" s="284"/>
      <c r="G74" s="284"/>
      <c r="H74" s="284"/>
      <c r="I74" s="284"/>
      <c r="J74" s="284"/>
      <c r="K74" s="285"/>
    </row>
    <row r="75" spans="2:11" s="1" customFormat="1" ht="45" customHeight="1">
      <c r="B75" s="286"/>
      <c r="C75" s="399" t="s">
        <v>1557</v>
      </c>
      <c r="D75" s="399"/>
      <c r="E75" s="399"/>
      <c r="F75" s="399"/>
      <c r="G75" s="399"/>
      <c r="H75" s="399"/>
      <c r="I75" s="399"/>
      <c r="J75" s="399"/>
      <c r="K75" s="287"/>
    </row>
    <row r="76" spans="2:11" s="1" customFormat="1" ht="17.25" customHeight="1">
      <c r="B76" s="286"/>
      <c r="C76" s="288" t="s">
        <v>1558</v>
      </c>
      <c r="D76" s="288"/>
      <c r="E76" s="288"/>
      <c r="F76" s="288" t="s">
        <v>1559</v>
      </c>
      <c r="G76" s="289"/>
      <c r="H76" s="288" t="s">
        <v>57</v>
      </c>
      <c r="I76" s="288" t="s">
        <v>60</v>
      </c>
      <c r="J76" s="288" t="s">
        <v>1560</v>
      </c>
      <c r="K76" s="287"/>
    </row>
    <row r="77" spans="2:11" s="1" customFormat="1" ht="17.25" customHeight="1">
      <c r="B77" s="286"/>
      <c r="C77" s="290" t="s">
        <v>1561</v>
      </c>
      <c r="D77" s="290"/>
      <c r="E77" s="290"/>
      <c r="F77" s="291" t="s">
        <v>1562</v>
      </c>
      <c r="G77" s="292"/>
      <c r="H77" s="290"/>
      <c r="I77" s="290"/>
      <c r="J77" s="290" t="s">
        <v>1563</v>
      </c>
      <c r="K77" s="287"/>
    </row>
    <row r="78" spans="2:11" s="1" customFormat="1" ht="5.25" customHeight="1">
      <c r="B78" s="286"/>
      <c r="C78" s="293"/>
      <c r="D78" s="293"/>
      <c r="E78" s="293"/>
      <c r="F78" s="293"/>
      <c r="G78" s="294"/>
      <c r="H78" s="293"/>
      <c r="I78" s="293"/>
      <c r="J78" s="293"/>
      <c r="K78" s="287"/>
    </row>
    <row r="79" spans="2:11" s="1" customFormat="1" ht="15" customHeight="1">
      <c r="B79" s="286"/>
      <c r="C79" s="275" t="s">
        <v>56</v>
      </c>
      <c r="D79" s="295"/>
      <c r="E79" s="295"/>
      <c r="F79" s="296" t="s">
        <v>1564</v>
      </c>
      <c r="G79" s="297"/>
      <c r="H79" s="275" t="s">
        <v>1565</v>
      </c>
      <c r="I79" s="275" t="s">
        <v>1566</v>
      </c>
      <c r="J79" s="275">
        <v>20</v>
      </c>
      <c r="K79" s="287"/>
    </row>
    <row r="80" spans="2:11" s="1" customFormat="1" ht="15" customHeight="1">
      <c r="B80" s="286"/>
      <c r="C80" s="275" t="s">
        <v>1567</v>
      </c>
      <c r="D80" s="275"/>
      <c r="E80" s="275"/>
      <c r="F80" s="296" t="s">
        <v>1564</v>
      </c>
      <c r="G80" s="297"/>
      <c r="H80" s="275" t="s">
        <v>1568</v>
      </c>
      <c r="I80" s="275" t="s">
        <v>1566</v>
      </c>
      <c r="J80" s="275">
        <v>120</v>
      </c>
      <c r="K80" s="287"/>
    </row>
    <row r="81" spans="2:11" s="1" customFormat="1" ht="15" customHeight="1">
      <c r="B81" s="298"/>
      <c r="C81" s="275" t="s">
        <v>1569</v>
      </c>
      <c r="D81" s="275"/>
      <c r="E81" s="275"/>
      <c r="F81" s="296" t="s">
        <v>1570</v>
      </c>
      <c r="G81" s="297"/>
      <c r="H81" s="275" t="s">
        <v>1571</v>
      </c>
      <c r="I81" s="275" t="s">
        <v>1566</v>
      </c>
      <c r="J81" s="275">
        <v>50</v>
      </c>
      <c r="K81" s="287"/>
    </row>
    <row r="82" spans="2:11" s="1" customFormat="1" ht="15" customHeight="1">
      <c r="B82" s="298"/>
      <c r="C82" s="275" t="s">
        <v>1572</v>
      </c>
      <c r="D82" s="275"/>
      <c r="E82" s="275"/>
      <c r="F82" s="296" t="s">
        <v>1564</v>
      </c>
      <c r="G82" s="297"/>
      <c r="H82" s="275" t="s">
        <v>1573</v>
      </c>
      <c r="I82" s="275" t="s">
        <v>1574</v>
      </c>
      <c r="J82" s="275"/>
      <c r="K82" s="287"/>
    </row>
    <row r="83" spans="2:11" s="1" customFormat="1" ht="15" customHeight="1">
      <c r="B83" s="298"/>
      <c r="C83" s="299" t="s">
        <v>1575</v>
      </c>
      <c r="D83" s="299"/>
      <c r="E83" s="299"/>
      <c r="F83" s="300" t="s">
        <v>1570</v>
      </c>
      <c r="G83" s="299"/>
      <c r="H83" s="299" t="s">
        <v>1576</v>
      </c>
      <c r="I83" s="299" t="s">
        <v>1566</v>
      </c>
      <c r="J83" s="299">
        <v>15</v>
      </c>
      <c r="K83" s="287"/>
    </row>
    <row r="84" spans="2:11" s="1" customFormat="1" ht="15" customHeight="1">
      <c r="B84" s="298"/>
      <c r="C84" s="299" t="s">
        <v>1577</v>
      </c>
      <c r="D84" s="299"/>
      <c r="E84" s="299"/>
      <c r="F84" s="300" t="s">
        <v>1570</v>
      </c>
      <c r="G84" s="299"/>
      <c r="H84" s="299" t="s">
        <v>1578</v>
      </c>
      <c r="I84" s="299" t="s">
        <v>1566</v>
      </c>
      <c r="J84" s="299">
        <v>15</v>
      </c>
      <c r="K84" s="287"/>
    </row>
    <row r="85" spans="2:11" s="1" customFormat="1" ht="15" customHeight="1">
      <c r="B85" s="298"/>
      <c r="C85" s="299" t="s">
        <v>1579</v>
      </c>
      <c r="D85" s="299"/>
      <c r="E85" s="299"/>
      <c r="F85" s="300" t="s">
        <v>1570</v>
      </c>
      <c r="G85" s="299"/>
      <c r="H85" s="299" t="s">
        <v>1580</v>
      </c>
      <c r="I85" s="299" t="s">
        <v>1566</v>
      </c>
      <c r="J85" s="299">
        <v>20</v>
      </c>
      <c r="K85" s="287"/>
    </row>
    <row r="86" spans="2:11" s="1" customFormat="1" ht="15" customHeight="1">
      <c r="B86" s="298"/>
      <c r="C86" s="299" t="s">
        <v>1581</v>
      </c>
      <c r="D86" s="299"/>
      <c r="E86" s="299"/>
      <c r="F86" s="300" t="s">
        <v>1570</v>
      </c>
      <c r="G86" s="299"/>
      <c r="H86" s="299" t="s">
        <v>1582</v>
      </c>
      <c r="I86" s="299" t="s">
        <v>1566</v>
      </c>
      <c r="J86" s="299">
        <v>20</v>
      </c>
      <c r="K86" s="287"/>
    </row>
    <row r="87" spans="2:11" s="1" customFormat="1" ht="15" customHeight="1">
      <c r="B87" s="298"/>
      <c r="C87" s="275" t="s">
        <v>1583</v>
      </c>
      <c r="D87" s="275"/>
      <c r="E87" s="275"/>
      <c r="F87" s="296" t="s">
        <v>1570</v>
      </c>
      <c r="G87" s="297"/>
      <c r="H87" s="275" t="s">
        <v>1584</v>
      </c>
      <c r="I87" s="275" t="s">
        <v>1566</v>
      </c>
      <c r="J87" s="275">
        <v>50</v>
      </c>
      <c r="K87" s="287"/>
    </row>
    <row r="88" spans="2:11" s="1" customFormat="1" ht="15" customHeight="1">
      <c r="B88" s="298"/>
      <c r="C88" s="275" t="s">
        <v>1585</v>
      </c>
      <c r="D88" s="275"/>
      <c r="E88" s="275"/>
      <c r="F88" s="296" t="s">
        <v>1570</v>
      </c>
      <c r="G88" s="297"/>
      <c r="H88" s="275" t="s">
        <v>1586</v>
      </c>
      <c r="I88" s="275" t="s">
        <v>1566</v>
      </c>
      <c r="J88" s="275">
        <v>20</v>
      </c>
      <c r="K88" s="287"/>
    </row>
    <row r="89" spans="2:11" s="1" customFormat="1" ht="15" customHeight="1">
      <c r="B89" s="298"/>
      <c r="C89" s="275" t="s">
        <v>1587</v>
      </c>
      <c r="D89" s="275"/>
      <c r="E89" s="275"/>
      <c r="F89" s="296" t="s">
        <v>1570</v>
      </c>
      <c r="G89" s="297"/>
      <c r="H89" s="275" t="s">
        <v>1588</v>
      </c>
      <c r="I89" s="275" t="s">
        <v>1566</v>
      </c>
      <c r="J89" s="275">
        <v>20</v>
      </c>
      <c r="K89" s="287"/>
    </row>
    <row r="90" spans="2:11" s="1" customFormat="1" ht="15" customHeight="1">
      <c r="B90" s="298"/>
      <c r="C90" s="275" t="s">
        <v>1589</v>
      </c>
      <c r="D90" s="275"/>
      <c r="E90" s="275"/>
      <c r="F90" s="296" t="s">
        <v>1570</v>
      </c>
      <c r="G90" s="297"/>
      <c r="H90" s="275" t="s">
        <v>1590</v>
      </c>
      <c r="I90" s="275" t="s">
        <v>1566</v>
      </c>
      <c r="J90" s="275">
        <v>50</v>
      </c>
      <c r="K90" s="287"/>
    </row>
    <row r="91" spans="2:11" s="1" customFormat="1" ht="15" customHeight="1">
      <c r="B91" s="298"/>
      <c r="C91" s="275" t="s">
        <v>1591</v>
      </c>
      <c r="D91" s="275"/>
      <c r="E91" s="275"/>
      <c r="F91" s="296" t="s">
        <v>1570</v>
      </c>
      <c r="G91" s="297"/>
      <c r="H91" s="275" t="s">
        <v>1591</v>
      </c>
      <c r="I91" s="275" t="s">
        <v>1566</v>
      </c>
      <c r="J91" s="275">
        <v>50</v>
      </c>
      <c r="K91" s="287"/>
    </row>
    <row r="92" spans="2:11" s="1" customFormat="1" ht="15" customHeight="1">
      <c r="B92" s="298"/>
      <c r="C92" s="275" t="s">
        <v>1592</v>
      </c>
      <c r="D92" s="275"/>
      <c r="E92" s="275"/>
      <c r="F92" s="296" t="s">
        <v>1570</v>
      </c>
      <c r="G92" s="297"/>
      <c r="H92" s="275" t="s">
        <v>1593</v>
      </c>
      <c r="I92" s="275" t="s">
        <v>1566</v>
      </c>
      <c r="J92" s="275">
        <v>255</v>
      </c>
      <c r="K92" s="287"/>
    </row>
    <row r="93" spans="2:11" s="1" customFormat="1" ht="15" customHeight="1">
      <c r="B93" s="298"/>
      <c r="C93" s="275" t="s">
        <v>1594</v>
      </c>
      <c r="D93" s="275"/>
      <c r="E93" s="275"/>
      <c r="F93" s="296" t="s">
        <v>1564</v>
      </c>
      <c r="G93" s="297"/>
      <c r="H93" s="275" t="s">
        <v>1595</v>
      </c>
      <c r="I93" s="275" t="s">
        <v>1596</v>
      </c>
      <c r="J93" s="275"/>
      <c r="K93" s="287"/>
    </row>
    <row r="94" spans="2:11" s="1" customFormat="1" ht="15" customHeight="1">
      <c r="B94" s="298"/>
      <c r="C94" s="275" t="s">
        <v>1597</v>
      </c>
      <c r="D94" s="275"/>
      <c r="E94" s="275"/>
      <c r="F94" s="296" t="s">
        <v>1564</v>
      </c>
      <c r="G94" s="297"/>
      <c r="H94" s="275" t="s">
        <v>1598</v>
      </c>
      <c r="I94" s="275" t="s">
        <v>1599</v>
      </c>
      <c r="J94" s="275"/>
      <c r="K94" s="287"/>
    </row>
    <row r="95" spans="2:11" s="1" customFormat="1" ht="15" customHeight="1">
      <c r="B95" s="298"/>
      <c r="C95" s="275" t="s">
        <v>1600</v>
      </c>
      <c r="D95" s="275"/>
      <c r="E95" s="275"/>
      <c r="F95" s="296" t="s">
        <v>1564</v>
      </c>
      <c r="G95" s="297"/>
      <c r="H95" s="275" t="s">
        <v>1600</v>
      </c>
      <c r="I95" s="275" t="s">
        <v>1599</v>
      </c>
      <c r="J95" s="275"/>
      <c r="K95" s="287"/>
    </row>
    <row r="96" spans="2:11" s="1" customFormat="1" ht="15" customHeight="1">
      <c r="B96" s="298"/>
      <c r="C96" s="275" t="s">
        <v>41</v>
      </c>
      <c r="D96" s="275"/>
      <c r="E96" s="275"/>
      <c r="F96" s="296" t="s">
        <v>1564</v>
      </c>
      <c r="G96" s="297"/>
      <c r="H96" s="275" t="s">
        <v>1601</v>
      </c>
      <c r="I96" s="275" t="s">
        <v>1599</v>
      </c>
      <c r="J96" s="275"/>
      <c r="K96" s="287"/>
    </row>
    <row r="97" spans="2:11" s="1" customFormat="1" ht="15" customHeight="1">
      <c r="B97" s="298"/>
      <c r="C97" s="275" t="s">
        <v>51</v>
      </c>
      <c r="D97" s="275"/>
      <c r="E97" s="275"/>
      <c r="F97" s="296" t="s">
        <v>1564</v>
      </c>
      <c r="G97" s="297"/>
      <c r="H97" s="275" t="s">
        <v>1602</v>
      </c>
      <c r="I97" s="275" t="s">
        <v>1599</v>
      </c>
      <c r="J97" s="275"/>
      <c r="K97" s="287"/>
    </row>
    <row r="98" spans="2:11" s="1" customFormat="1" ht="15" customHeight="1">
      <c r="B98" s="301"/>
      <c r="C98" s="302"/>
      <c r="D98" s="302"/>
      <c r="E98" s="302"/>
      <c r="F98" s="302"/>
      <c r="G98" s="302"/>
      <c r="H98" s="302"/>
      <c r="I98" s="302"/>
      <c r="J98" s="302"/>
      <c r="K98" s="303"/>
    </row>
    <row r="99" spans="2:11" s="1" customFormat="1" ht="18.75" customHeight="1">
      <c r="B99" s="304"/>
      <c r="C99" s="305"/>
      <c r="D99" s="305"/>
      <c r="E99" s="305"/>
      <c r="F99" s="305"/>
      <c r="G99" s="305"/>
      <c r="H99" s="305"/>
      <c r="I99" s="305"/>
      <c r="J99" s="305"/>
      <c r="K99" s="304"/>
    </row>
    <row r="100" spans="2:11" s="1" customFormat="1" ht="18.75" customHeight="1">
      <c r="B100" s="282"/>
      <c r="C100" s="282"/>
      <c r="D100" s="282"/>
      <c r="E100" s="282"/>
      <c r="F100" s="282"/>
      <c r="G100" s="282"/>
      <c r="H100" s="282"/>
      <c r="I100" s="282"/>
      <c r="J100" s="282"/>
      <c r="K100" s="282"/>
    </row>
    <row r="101" spans="2:11" s="1" customFormat="1" ht="7.5" customHeight="1">
      <c r="B101" s="283"/>
      <c r="C101" s="284"/>
      <c r="D101" s="284"/>
      <c r="E101" s="284"/>
      <c r="F101" s="284"/>
      <c r="G101" s="284"/>
      <c r="H101" s="284"/>
      <c r="I101" s="284"/>
      <c r="J101" s="284"/>
      <c r="K101" s="285"/>
    </row>
    <row r="102" spans="2:11" s="1" customFormat="1" ht="45" customHeight="1">
      <c r="B102" s="286"/>
      <c r="C102" s="399" t="s">
        <v>1603</v>
      </c>
      <c r="D102" s="399"/>
      <c r="E102" s="399"/>
      <c r="F102" s="399"/>
      <c r="G102" s="399"/>
      <c r="H102" s="399"/>
      <c r="I102" s="399"/>
      <c r="J102" s="399"/>
      <c r="K102" s="287"/>
    </row>
    <row r="103" spans="2:11" s="1" customFormat="1" ht="17.25" customHeight="1">
      <c r="B103" s="286"/>
      <c r="C103" s="288" t="s">
        <v>1558</v>
      </c>
      <c r="D103" s="288"/>
      <c r="E103" s="288"/>
      <c r="F103" s="288" t="s">
        <v>1559</v>
      </c>
      <c r="G103" s="289"/>
      <c r="H103" s="288" t="s">
        <v>57</v>
      </c>
      <c r="I103" s="288" t="s">
        <v>60</v>
      </c>
      <c r="J103" s="288" t="s">
        <v>1560</v>
      </c>
      <c r="K103" s="287"/>
    </row>
    <row r="104" spans="2:11" s="1" customFormat="1" ht="17.25" customHeight="1">
      <c r="B104" s="286"/>
      <c r="C104" s="290" t="s">
        <v>1561</v>
      </c>
      <c r="D104" s="290"/>
      <c r="E104" s="290"/>
      <c r="F104" s="291" t="s">
        <v>1562</v>
      </c>
      <c r="G104" s="292"/>
      <c r="H104" s="290"/>
      <c r="I104" s="290"/>
      <c r="J104" s="290" t="s">
        <v>1563</v>
      </c>
      <c r="K104" s="287"/>
    </row>
    <row r="105" spans="2:11" s="1" customFormat="1" ht="5.25" customHeight="1">
      <c r="B105" s="286"/>
      <c r="C105" s="288"/>
      <c r="D105" s="288"/>
      <c r="E105" s="288"/>
      <c r="F105" s="288"/>
      <c r="G105" s="306"/>
      <c r="H105" s="288"/>
      <c r="I105" s="288"/>
      <c r="J105" s="288"/>
      <c r="K105" s="287"/>
    </row>
    <row r="106" spans="2:11" s="1" customFormat="1" ht="15" customHeight="1">
      <c r="B106" s="286"/>
      <c r="C106" s="275" t="s">
        <v>56</v>
      </c>
      <c r="D106" s="295"/>
      <c r="E106" s="295"/>
      <c r="F106" s="296" t="s">
        <v>1564</v>
      </c>
      <c r="G106" s="275"/>
      <c r="H106" s="275" t="s">
        <v>1604</v>
      </c>
      <c r="I106" s="275" t="s">
        <v>1566</v>
      </c>
      <c r="J106" s="275">
        <v>20</v>
      </c>
      <c r="K106" s="287"/>
    </row>
    <row r="107" spans="2:11" s="1" customFormat="1" ht="15" customHeight="1">
      <c r="B107" s="286"/>
      <c r="C107" s="275" t="s">
        <v>1567</v>
      </c>
      <c r="D107" s="275"/>
      <c r="E107" s="275"/>
      <c r="F107" s="296" t="s">
        <v>1564</v>
      </c>
      <c r="G107" s="275"/>
      <c r="H107" s="275" t="s">
        <v>1604</v>
      </c>
      <c r="I107" s="275" t="s">
        <v>1566</v>
      </c>
      <c r="J107" s="275">
        <v>120</v>
      </c>
      <c r="K107" s="287"/>
    </row>
    <row r="108" spans="2:11" s="1" customFormat="1" ht="15" customHeight="1">
      <c r="B108" s="298"/>
      <c r="C108" s="275" t="s">
        <v>1569</v>
      </c>
      <c r="D108" s="275"/>
      <c r="E108" s="275"/>
      <c r="F108" s="296" t="s">
        <v>1570</v>
      </c>
      <c r="G108" s="275"/>
      <c r="H108" s="275" t="s">
        <v>1604</v>
      </c>
      <c r="I108" s="275" t="s">
        <v>1566</v>
      </c>
      <c r="J108" s="275">
        <v>50</v>
      </c>
      <c r="K108" s="287"/>
    </row>
    <row r="109" spans="2:11" s="1" customFormat="1" ht="15" customHeight="1">
      <c r="B109" s="298"/>
      <c r="C109" s="275" t="s">
        <v>1572</v>
      </c>
      <c r="D109" s="275"/>
      <c r="E109" s="275"/>
      <c r="F109" s="296" t="s">
        <v>1564</v>
      </c>
      <c r="G109" s="275"/>
      <c r="H109" s="275" t="s">
        <v>1604</v>
      </c>
      <c r="I109" s="275" t="s">
        <v>1574</v>
      </c>
      <c r="J109" s="275"/>
      <c r="K109" s="287"/>
    </row>
    <row r="110" spans="2:11" s="1" customFormat="1" ht="15" customHeight="1">
      <c r="B110" s="298"/>
      <c r="C110" s="275" t="s">
        <v>1583</v>
      </c>
      <c r="D110" s="275"/>
      <c r="E110" s="275"/>
      <c r="F110" s="296" t="s">
        <v>1570</v>
      </c>
      <c r="G110" s="275"/>
      <c r="H110" s="275" t="s">
        <v>1604</v>
      </c>
      <c r="I110" s="275" t="s">
        <v>1566</v>
      </c>
      <c r="J110" s="275">
        <v>50</v>
      </c>
      <c r="K110" s="287"/>
    </row>
    <row r="111" spans="2:11" s="1" customFormat="1" ht="15" customHeight="1">
      <c r="B111" s="298"/>
      <c r="C111" s="275" t="s">
        <v>1591</v>
      </c>
      <c r="D111" s="275"/>
      <c r="E111" s="275"/>
      <c r="F111" s="296" t="s">
        <v>1570</v>
      </c>
      <c r="G111" s="275"/>
      <c r="H111" s="275" t="s">
        <v>1604</v>
      </c>
      <c r="I111" s="275" t="s">
        <v>1566</v>
      </c>
      <c r="J111" s="275">
        <v>50</v>
      </c>
      <c r="K111" s="287"/>
    </row>
    <row r="112" spans="2:11" s="1" customFormat="1" ht="15" customHeight="1">
      <c r="B112" s="298"/>
      <c r="C112" s="275" t="s">
        <v>1589</v>
      </c>
      <c r="D112" s="275"/>
      <c r="E112" s="275"/>
      <c r="F112" s="296" t="s">
        <v>1570</v>
      </c>
      <c r="G112" s="275"/>
      <c r="H112" s="275" t="s">
        <v>1604</v>
      </c>
      <c r="I112" s="275" t="s">
        <v>1566</v>
      </c>
      <c r="J112" s="275">
        <v>50</v>
      </c>
      <c r="K112" s="287"/>
    </row>
    <row r="113" spans="2:11" s="1" customFormat="1" ht="15" customHeight="1">
      <c r="B113" s="298"/>
      <c r="C113" s="275" t="s">
        <v>56</v>
      </c>
      <c r="D113" s="275"/>
      <c r="E113" s="275"/>
      <c r="F113" s="296" t="s">
        <v>1564</v>
      </c>
      <c r="G113" s="275"/>
      <c r="H113" s="275" t="s">
        <v>1605</v>
      </c>
      <c r="I113" s="275" t="s">
        <v>1566</v>
      </c>
      <c r="J113" s="275">
        <v>20</v>
      </c>
      <c r="K113" s="287"/>
    </row>
    <row r="114" spans="2:11" s="1" customFormat="1" ht="15" customHeight="1">
      <c r="B114" s="298"/>
      <c r="C114" s="275" t="s">
        <v>1606</v>
      </c>
      <c r="D114" s="275"/>
      <c r="E114" s="275"/>
      <c r="F114" s="296" t="s">
        <v>1564</v>
      </c>
      <c r="G114" s="275"/>
      <c r="H114" s="275" t="s">
        <v>1607</v>
      </c>
      <c r="I114" s="275" t="s">
        <v>1566</v>
      </c>
      <c r="J114" s="275">
        <v>120</v>
      </c>
      <c r="K114" s="287"/>
    </row>
    <row r="115" spans="2:11" s="1" customFormat="1" ht="15" customHeight="1">
      <c r="B115" s="298"/>
      <c r="C115" s="275" t="s">
        <v>41</v>
      </c>
      <c r="D115" s="275"/>
      <c r="E115" s="275"/>
      <c r="F115" s="296" t="s">
        <v>1564</v>
      </c>
      <c r="G115" s="275"/>
      <c r="H115" s="275" t="s">
        <v>1608</v>
      </c>
      <c r="I115" s="275" t="s">
        <v>1599</v>
      </c>
      <c r="J115" s="275"/>
      <c r="K115" s="287"/>
    </row>
    <row r="116" spans="2:11" s="1" customFormat="1" ht="15" customHeight="1">
      <c r="B116" s="298"/>
      <c r="C116" s="275" t="s">
        <v>51</v>
      </c>
      <c r="D116" s="275"/>
      <c r="E116" s="275"/>
      <c r="F116" s="296" t="s">
        <v>1564</v>
      </c>
      <c r="G116" s="275"/>
      <c r="H116" s="275" t="s">
        <v>1609</v>
      </c>
      <c r="I116" s="275" t="s">
        <v>1599</v>
      </c>
      <c r="J116" s="275"/>
      <c r="K116" s="287"/>
    </row>
    <row r="117" spans="2:11" s="1" customFormat="1" ht="15" customHeight="1">
      <c r="B117" s="298"/>
      <c r="C117" s="275" t="s">
        <v>60</v>
      </c>
      <c r="D117" s="275"/>
      <c r="E117" s="275"/>
      <c r="F117" s="296" t="s">
        <v>1564</v>
      </c>
      <c r="G117" s="275"/>
      <c r="H117" s="275" t="s">
        <v>1610</v>
      </c>
      <c r="I117" s="275" t="s">
        <v>1611</v>
      </c>
      <c r="J117" s="275"/>
      <c r="K117" s="287"/>
    </row>
    <row r="118" spans="2:11" s="1" customFormat="1" ht="15" customHeight="1">
      <c r="B118" s="301"/>
      <c r="C118" s="307"/>
      <c r="D118" s="307"/>
      <c r="E118" s="307"/>
      <c r="F118" s="307"/>
      <c r="G118" s="307"/>
      <c r="H118" s="307"/>
      <c r="I118" s="307"/>
      <c r="J118" s="307"/>
      <c r="K118" s="303"/>
    </row>
    <row r="119" spans="2:11" s="1" customFormat="1" ht="18.75" customHeight="1">
      <c r="B119" s="308"/>
      <c r="C119" s="309"/>
      <c r="D119" s="309"/>
      <c r="E119" s="309"/>
      <c r="F119" s="310"/>
      <c r="G119" s="309"/>
      <c r="H119" s="309"/>
      <c r="I119" s="309"/>
      <c r="J119" s="309"/>
      <c r="K119" s="308"/>
    </row>
    <row r="120" spans="2:11" s="1" customFormat="1" ht="18.75" customHeight="1">
      <c r="B120" s="282"/>
      <c r="C120" s="282"/>
      <c r="D120" s="282"/>
      <c r="E120" s="282"/>
      <c r="F120" s="282"/>
      <c r="G120" s="282"/>
      <c r="H120" s="282"/>
      <c r="I120" s="282"/>
      <c r="J120" s="282"/>
      <c r="K120" s="282"/>
    </row>
    <row r="121" spans="2:11" s="1" customFormat="1" ht="7.5" customHeight="1">
      <c r="B121" s="311"/>
      <c r="C121" s="312"/>
      <c r="D121" s="312"/>
      <c r="E121" s="312"/>
      <c r="F121" s="312"/>
      <c r="G121" s="312"/>
      <c r="H121" s="312"/>
      <c r="I121" s="312"/>
      <c r="J121" s="312"/>
      <c r="K121" s="313"/>
    </row>
    <row r="122" spans="2:11" s="1" customFormat="1" ht="45" customHeight="1">
      <c r="B122" s="314"/>
      <c r="C122" s="400" t="s">
        <v>1612</v>
      </c>
      <c r="D122" s="400"/>
      <c r="E122" s="400"/>
      <c r="F122" s="400"/>
      <c r="G122" s="400"/>
      <c r="H122" s="400"/>
      <c r="I122" s="400"/>
      <c r="J122" s="400"/>
      <c r="K122" s="315"/>
    </row>
    <row r="123" spans="2:11" s="1" customFormat="1" ht="17.25" customHeight="1">
      <c r="B123" s="316"/>
      <c r="C123" s="288" t="s">
        <v>1558</v>
      </c>
      <c r="D123" s="288"/>
      <c r="E123" s="288"/>
      <c r="F123" s="288" t="s">
        <v>1559</v>
      </c>
      <c r="G123" s="289"/>
      <c r="H123" s="288" t="s">
        <v>57</v>
      </c>
      <c r="I123" s="288" t="s">
        <v>60</v>
      </c>
      <c r="J123" s="288" t="s">
        <v>1560</v>
      </c>
      <c r="K123" s="317"/>
    </row>
    <row r="124" spans="2:11" s="1" customFormat="1" ht="17.25" customHeight="1">
      <c r="B124" s="316"/>
      <c r="C124" s="290" t="s">
        <v>1561</v>
      </c>
      <c r="D124" s="290"/>
      <c r="E124" s="290"/>
      <c r="F124" s="291" t="s">
        <v>1562</v>
      </c>
      <c r="G124" s="292"/>
      <c r="H124" s="290"/>
      <c r="I124" s="290"/>
      <c r="J124" s="290" t="s">
        <v>1563</v>
      </c>
      <c r="K124" s="317"/>
    </row>
    <row r="125" spans="2:11" s="1" customFormat="1" ht="5.25" customHeight="1">
      <c r="B125" s="318"/>
      <c r="C125" s="293"/>
      <c r="D125" s="293"/>
      <c r="E125" s="293"/>
      <c r="F125" s="293"/>
      <c r="G125" s="319"/>
      <c r="H125" s="293"/>
      <c r="I125" s="293"/>
      <c r="J125" s="293"/>
      <c r="K125" s="320"/>
    </row>
    <row r="126" spans="2:11" s="1" customFormat="1" ht="15" customHeight="1">
      <c r="B126" s="318"/>
      <c r="C126" s="275" t="s">
        <v>1567</v>
      </c>
      <c r="D126" s="295"/>
      <c r="E126" s="295"/>
      <c r="F126" s="296" t="s">
        <v>1564</v>
      </c>
      <c r="G126" s="275"/>
      <c r="H126" s="275" t="s">
        <v>1604</v>
      </c>
      <c r="I126" s="275" t="s">
        <v>1566</v>
      </c>
      <c r="J126" s="275">
        <v>120</v>
      </c>
      <c r="K126" s="321"/>
    </row>
    <row r="127" spans="2:11" s="1" customFormat="1" ht="15" customHeight="1">
      <c r="B127" s="318"/>
      <c r="C127" s="275" t="s">
        <v>1613</v>
      </c>
      <c r="D127" s="275"/>
      <c r="E127" s="275"/>
      <c r="F127" s="296" t="s">
        <v>1564</v>
      </c>
      <c r="G127" s="275"/>
      <c r="H127" s="275" t="s">
        <v>1614</v>
      </c>
      <c r="I127" s="275" t="s">
        <v>1566</v>
      </c>
      <c r="J127" s="275" t="s">
        <v>1615</v>
      </c>
      <c r="K127" s="321"/>
    </row>
    <row r="128" spans="2:11" s="1" customFormat="1" ht="15" customHeight="1">
      <c r="B128" s="318"/>
      <c r="C128" s="275" t="s">
        <v>88</v>
      </c>
      <c r="D128" s="275"/>
      <c r="E128" s="275"/>
      <c r="F128" s="296" t="s">
        <v>1564</v>
      </c>
      <c r="G128" s="275"/>
      <c r="H128" s="275" t="s">
        <v>1616</v>
      </c>
      <c r="I128" s="275" t="s">
        <v>1566</v>
      </c>
      <c r="J128" s="275" t="s">
        <v>1615</v>
      </c>
      <c r="K128" s="321"/>
    </row>
    <row r="129" spans="2:11" s="1" customFormat="1" ht="15" customHeight="1">
      <c r="B129" s="318"/>
      <c r="C129" s="275" t="s">
        <v>1575</v>
      </c>
      <c r="D129" s="275"/>
      <c r="E129" s="275"/>
      <c r="F129" s="296" t="s">
        <v>1570</v>
      </c>
      <c r="G129" s="275"/>
      <c r="H129" s="275" t="s">
        <v>1576</v>
      </c>
      <c r="I129" s="275" t="s">
        <v>1566</v>
      </c>
      <c r="J129" s="275">
        <v>15</v>
      </c>
      <c r="K129" s="321"/>
    </row>
    <row r="130" spans="2:11" s="1" customFormat="1" ht="15" customHeight="1">
      <c r="B130" s="318"/>
      <c r="C130" s="299" t="s">
        <v>1577</v>
      </c>
      <c r="D130" s="299"/>
      <c r="E130" s="299"/>
      <c r="F130" s="300" t="s">
        <v>1570</v>
      </c>
      <c r="G130" s="299"/>
      <c r="H130" s="299" t="s">
        <v>1578</v>
      </c>
      <c r="I130" s="299" t="s">
        <v>1566</v>
      </c>
      <c r="J130" s="299">
        <v>15</v>
      </c>
      <c r="K130" s="321"/>
    </row>
    <row r="131" spans="2:11" s="1" customFormat="1" ht="15" customHeight="1">
      <c r="B131" s="318"/>
      <c r="C131" s="299" t="s">
        <v>1579</v>
      </c>
      <c r="D131" s="299"/>
      <c r="E131" s="299"/>
      <c r="F131" s="300" t="s">
        <v>1570</v>
      </c>
      <c r="G131" s="299"/>
      <c r="H131" s="299" t="s">
        <v>1580</v>
      </c>
      <c r="I131" s="299" t="s">
        <v>1566</v>
      </c>
      <c r="J131" s="299">
        <v>20</v>
      </c>
      <c r="K131" s="321"/>
    </row>
    <row r="132" spans="2:11" s="1" customFormat="1" ht="15" customHeight="1">
      <c r="B132" s="318"/>
      <c r="C132" s="299" t="s">
        <v>1581</v>
      </c>
      <c r="D132" s="299"/>
      <c r="E132" s="299"/>
      <c r="F132" s="300" t="s">
        <v>1570</v>
      </c>
      <c r="G132" s="299"/>
      <c r="H132" s="299" t="s">
        <v>1582</v>
      </c>
      <c r="I132" s="299" t="s">
        <v>1566</v>
      </c>
      <c r="J132" s="299">
        <v>20</v>
      </c>
      <c r="K132" s="321"/>
    </row>
    <row r="133" spans="2:11" s="1" customFormat="1" ht="15" customHeight="1">
      <c r="B133" s="318"/>
      <c r="C133" s="275" t="s">
        <v>1569</v>
      </c>
      <c r="D133" s="275"/>
      <c r="E133" s="275"/>
      <c r="F133" s="296" t="s">
        <v>1570</v>
      </c>
      <c r="G133" s="275"/>
      <c r="H133" s="275" t="s">
        <v>1604</v>
      </c>
      <c r="I133" s="275" t="s">
        <v>1566</v>
      </c>
      <c r="J133" s="275">
        <v>50</v>
      </c>
      <c r="K133" s="321"/>
    </row>
    <row r="134" spans="2:11" s="1" customFormat="1" ht="15" customHeight="1">
      <c r="B134" s="318"/>
      <c r="C134" s="275" t="s">
        <v>1583</v>
      </c>
      <c r="D134" s="275"/>
      <c r="E134" s="275"/>
      <c r="F134" s="296" t="s">
        <v>1570</v>
      </c>
      <c r="G134" s="275"/>
      <c r="H134" s="275" t="s">
        <v>1604</v>
      </c>
      <c r="I134" s="275" t="s">
        <v>1566</v>
      </c>
      <c r="J134" s="275">
        <v>50</v>
      </c>
      <c r="K134" s="321"/>
    </row>
    <row r="135" spans="2:11" s="1" customFormat="1" ht="15" customHeight="1">
      <c r="B135" s="318"/>
      <c r="C135" s="275" t="s">
        <v>1589</v>
      </c>
      <c r="D135" s="275"/>
      <c r="E135" s="275"/>
      <c r="F135" s="296" t="s">
        <v>1570</v>
      </c>
      <c r="G135" s="275"/>
      <c r="H135" s="275" t="s">
        <v>1604</v>
      </c>
      <c r="I135" s="275" t="s">
        <v>1566</v>
      </c>
      <c r="J135" s="275">
        <v>50</v>
      </c>
      <c r="K135" s="321"/>
    </row>
    <row r="136" spans="2:11" s="1" customFormat="1" ht="15" customHeight="1">
      <c r="B136" s="318"/>
      <c r="C136" s="275" t="s">
        <v>1591</v>
      </c>
      <c r="D136" s="275"/>
      <c r="E136" s="275"/>
      <c r="F136" s="296" t="s">
        <v>1570</v>
      </c>
      <c r="G136" s="275"/>
      <c r="H136" s="275" t="s">
        <v>1604</v>
      </c>
      <c r="I136" s="275" t="s">
        <v>1566</v>
      </c>
      <c r="J136" s="275">
        <v>50</v>
      </c>
      <c r="K136" s="321"/>
    </row>
    <row r="137" spans="2:11" s="1" customFormat="1" ht="15" customHeight="1">
      <c r="B137" s="318"/>
      <c r="C137" s="275" t="s">
        <v>1592</v>
      </c>
      <c r="D137" s="275"/>
      <c r="E137" s="275"/>
      <c r="F137" s="296" t="s">
        <v>1570</v>
      </c>
      <c r="G137" s="275"/>
      <c r="H137" s="275" t="s">
        <v>1617</v>
      </c>
      <c r="I137" s="275" t="s">
        <v>1566</v>
      </c>
      <c r="J137" s="275">
        <v>255</v>
      </c>
      <c r="K137" s="321"/>
    </row>
    <row r="138" spans="2:11" s="1" customFormat="1" ht="15" customHeight="1">
      <c r="B138" s="318"/>
      <c r="C138" s="275" t="s">
        <v>1594</v>
      </c>
      <c r="D138" s="275"/>
      <c r="E138" s="275"/>
      <c r="F138" s="296" t="s">
        <v>1564</v>
      </c>
      <c r="G138" s="275"/>
      <c r="H138" s="275" t="s">
        <v>1618</v>
      </c>
      <c r="I138" s="275" t="s">
        <v>1596</v>
      </c>
      <c r="J138" s="275"/>
      <c r="K138" s="321"/>
    </row>
    <row r="139" spans="2:11" s="1" customFormat="1" ht="15" customHeight="1">
      <c r="B139" s="318"/>
      <c r="C139" s="275" t="s">
        <v>1597</v>
      </c>
      <c r="D139" s="275"/>
      <c r="E139" s="275"/>
      <c r="F139" s="296" t="s">
        <v>1564</v>
      </c>
      <c r="G139" s="275"/>
      <c r="H139" s="275" t="s">
        <v>1619</v>
      </c>
      <c r="I139" s="275" t="s">
        <v>1599</v>
      </c>
      <c r="J139" s="275"/>
      <c r="K139" s="321"/>
    </row>
    <row r="140" spans="2:11" s="1" customFormat="1" ht="15" customHeight="1">
      <c r="B140" s="318"/>
      <c r="C140" s="275" t="s">
        <v>1600</v>
      </c>
      <c r="D140" s="275"/>
      <c r="E140" s="275"/>
      <c r="F140" s="296" t="s">
        <v>1564</v>
      </c>
      <c r="G140" s="275"/>
      <c r="H140" s="275" t="s">
        <v>1600</v>
      </c>
      <c r="I140" s="275" t="s">
        <v>1599</v>
      </c>
      <c r="J140" s="275"/>
      <c r="K140" s="321"/>
    </row>
    <row r="141" spans="2:11" s="1" customFormat="1" ht="15" customHeight="1">
      <c r="B141" s="318"/>
      <c r="C141" s="275" t="s">
        <v>41</v>
      </c>
      <c r="D141" s="275"/>
      <c r="E141" s="275"/>
      <c r="F141" s="296" t="s">
        <v>1564</v>
      </c>
      <c r="G141" s="275"/>
      <c r="H141" s="275" t="s">
        <v>1620</v>
      </c>
      <c r="I141" s="275" t="s">
        <v>1599</v>
      </c>
      <c r="J141" s="275"/>
      <c r="K141" s="321"/>
    </row>
    <row r="142" spans="2:11" s="1" customFormat="1" ht="15" customHeight="1">
      <c r="B142" s="318"/>
      <c r="C142" s="275" t="s">
        <v>1621</v>
      </c>
      <c r="D142" s="275"/>
      <c r="E142" s="275"/>
      <c r="F142" s="296" t="s">
        <v>1564</v>
      </c>
      <c r="G142" s="275"/>
      <c r="H142" s="275" t="s">
        <v>1622</v>
      </c>
      <c r="I142" s="275" t="s">
        <v>1599</v>
      </c>
      <c r="J142" s="275"/>
      <c r="K142" s="321"/>
    </row>
    <row r="143" spans="2:11" s="1" customFormat="1" ht="15" customHeight="1">
      <c r="B143" s="322"/>
      <c r="C143" s="323"/>
      <c r="D143" s="323"/>
      <c r="E143" s="323"/>
      <c r="F143" s="323"/>
      <c r="G143" s="323"/>
      <c r="H143" s="323"/>
      <c r="I143" s="323"/>
      <c r="J143" s="323"/>
      <c r="K143" s="324"/>
    </row>
    <row r="144" spans="2:11" s="1" customFormat="1" ht="18.75" customHeight="1">
      <c r="B144" s="309"/>
      <c r="C144" s="309"/>
      <c r="D144" s="309"/>
      <c r="E144" s="309"/>
      <c r="F144" s="310"/>
      <c r="G144" s="309"/>
      <c r="H144" s="309"/>
      <c r="I144" s="309"/>
      <c r="J144" s="309"/>
      <c r="K144" s="309"/>
    </row>
    <row r="145" spans="2:11" s="1" customFormat="1" ht="18.75" customHeight="1">
      <c r="B145" s="282"/>
      <c r="C145" s="282"/>
      <c r="D145" s="282"/>
      <c r="E145" s="282"/>
      <c r="F145" s="282"/>
      <c r="G145" s="282"/>
      <c r="H145" s="282"/>
      <c r="I145" s="282"/>
      <c r="J145" s="282"/>
      <c r="K145" s="282"/>
    </row>
    <row r="146" spans="2:11" s="1" customFormat="1" ht="7.5" customHeight="1">
      <c r="B146" s="283"/>
      <c r="C146" s="284"/>
      <c r="D146" s="284"/>
      <c r="E146" s="284"/>
      <c r="F146" s="284"/>
      <c r="G146" s="284"/>
      <c r="H146" s="284"/>
      <c r="I146" s="284"/>
      <c r="J146" s="284"/>
      <c r="K146" s="285"/>
    </row>
    <row r="147" spans="2:11" s="1" customFormat="1" ht="45" customHeight="1">
      <c r="B147" s="286"/>
      <c r="C147" s="399" t="s">
        <v>1623</v>
      </c>
      <c r="D147" s="399"/>
      <c r="E147" s="399"/>
      <c r="F147" s="399"/>
      <c r="G147" s="399"/>
      <c r="H147" s="399"/>
      <c r="I147" s="399"/>
      <c r="J147" s="399"/>
      <c r="K147" s="287"/>
    </row>
    <row r="148" spans="2:11" s="1" customFormat="1" ht="17.25" customHeight="1">
      <c r="B148" s="286"/>
      <c r="C148" s="288" t="s">
        <v>1558</v>
      </c>
      <c r="D148" s="288"/>
      <c r="E148" s="288"/>
      <c r="F148" s="288" t="s">
        <v>1559</v>
      </c>
      <c r="G148" s="289"/>
      <c r="H148" s="288" t="s">
        <v>57</v>
      </c>
      <c r="I148" s="288" t="s">
        <v>60</v>
      </c>
      <c r="J148" s="288" t="s">
        <v>1560</v>
      </c>
      <c r="K148" s="287"/>
    </row>
    <row r="149" spans="2:11" s="1" customFormat="1" ht="17.25" customHeight="1">
      <c r="B149" s="286"/>
      <c r="C149" s="290" t="s">
        <v>1561</v>
      </c>
      <c r="D149" s="290"/>
      <c r="E149" s="290"/>
      <c r="F149" s="291" t="s">
        <v>1562</v>
      </c>
      <c r="G149" s="292"/>
      <c r="H149" s="290"/>
      <c r="I149" s="290"/>
      <c r="J149" s="290" t="s">
        <v>1563</v>
      </c>
      <c r="K149" s="287"/>
    </row>
    <row r="150" spans="2:11" s="1" customFormat="1" ht="5.25" customHeight="1">
      <c r="B150" s="298"/>
      <c r="C150" s="293"/>
      <c r="D150" s="293"/>
      <c r="E150" s="293"/>
      <c r="F150" s="293"/>
      <c r="G150" s="294"/>
      <c r="H150" s="293"/>
      <c r="I150" s="293"/>
      <c r="J150" s="293"/>
      <c r="K150" s="321"/>
    </row>
    <row r="151" spans="2:11" s="1" customFormat="1" ht="15" customHeight="1">
      <c r="B151" s="298"/>
      <c r="C151" s="325" t="s">
        <v>1567</v>
      </c>
      <c r="D151" s="275"/>
      <c r="E151" s="275"/>
      <c r="F151" s="326" t="s">
        <v>1564</v>
      </c>
      <c r="G151" s="275"/>
      <c r="H151" s="325" t="s">
        <v>1604</v>
      </c>
      <c r="I151" s="325" t="s">
        <v>1566</v>
      </c>
      <c r="J151" s="325">
        <v>120</v>
      </c>
      <c r="K151" s="321"/>
    </row>
    <row r="152" spans="2:11" s="1" customFormat="1" ht="15" customHeight="1">
      <c r="B152" s="298"/>
      <c r="C152" s="325" t="s">
        <v>1613</v>
      </c>
      <c r="D152" s="275"/>
      <c r="E152" s="275"/>
      <c r="F152" s="326" t="s">
        <v>1564</v>
      </c>
      <c r="G152" s="275"/>
      <c r="H152" s="325" t="s">
        <v>1624</v>
      </c>
      <c r="I152" s="325" t="s">
        <v>1566</v>
      </c>
      <c r="J152" s="325" t="s">
        <v>1615</v>
      </c>
      <c r="K152" s="321"/>
    </row>
    <row r="153" spans="2:11" s="1" customFormat="1" ht="15" customHeight="1">
      <c r="B153" s="298"/>
      <c r="C153" s="325" t="s">
        <v>88</v>
      </c>
      <c r="D153" s="275"/>
      <c r="E153" s="275"/>
      <c r="F153" s="326" t="s">
        <v>1564</v>
      </c>
      <c r="G153" s="275"/>
      <c r="H153" s="325" t="s">
        <v>1625</v>
      </c>
      <c r="I153" s="325" t="s">
        <v>1566</v>
      </c>
      <c r="J153" s="325" t="s">
        <v>1615</v>
      </c>
      <c r="K153" s="321"/>
    </row>
    <row r="154" spans="2:11" s="1" customFormat="1" ht="15" customHeight="1">
      <c r="B154" s="298"/>
      <c r="C154" s="325" t="s">
        <v>1569</v>
      </c>
      <c r="D154" s="275"/>
      <c r="E154" s="275"/>
      <c r="F154" s="326" t="s">
        <v>1570</v>
      </c>
      <c r="G154" s="275"/>
      <c r="H154" s="325" t="s">
        <v>1604</v>
      </c>
      <c r="I154" s="325" t="s">
        <v>1566</v>
      </c>
      <c r="J154" s="325">
        <v>50</v>
      </c>
      <c r="K154" s="321"/>
    </row>
    <row r="155" spans="2:11" s="1" customFormat="1" ht="15" customHeight="1">
      <c r="B155" s="298"/>
      <c r="C155" s="325" t="s">
        <v>1572</v>
      </c>
      <c r="D155" s="275"/>
      <c r="E155" s="275"/>
      <c r="F155" s="326" t="s">
        <v>1564</v>
      </c>
      <c r="G155" s="275"/>
      <c r="H155" s="325" t="s">
        <v>1604</v>
      </c>
      <c r="I155" s="325" t="s">
        <v>1574</v>
      </c>
      <c r="J155" s="325"/>
      <c r="K155" s="321"/>
    </row>
    <row r="156" spans="2:11" s="1" customFormat="1" ht="15" customHeight="1">
      <c r="B156" s="298"/>
      <c r="C156" s="325" t="s">
        <v>1583</v>
      </c>
      <c r="D156" s="275"/>
      <c r="E156" s="275"/>
      <c r="F156" s="326" t="s">
        <v>1570</v>
      </c>
      <c r="G156" s="275"/>
      <c r="H156" s="325" t="s">
        <v>1604</v>
      </c>
      <c r="I156" s="325" t="s">
        <v>1566</v>
      </c>
      <c r="J156" s="325">
        <v>50</v>
      </c>
      <c r="K156" s="321"/>
    </row>
    <row r="157" spans="2:11" s="1" customFormat="1" ht="15" customHeight="1">
      <c r="B157" s="298"/>
      <c r="C157" s="325" t="s">
        <v>1591</v>
      </c>
      <c r="D157" s="275"/>
      <c r="E157" s="275"/>
      <c r="F157" s="326" t="s">
        <v>1570</v>
      </c>
      <c r="G157" s="275"/>
      <c r="H157" s="325" t="s">
        <v>1604</v>
      </c>
      <c r="I157" s="325" t="s">
        <v>1566</v>
      </c>
      <c r="J157" s="325">
        <v>50</v>
      </c>
      <c r="K157" s="321"/>
    </row>
    <row r="158" spans="2:11" s="1" customFormat="1" ht="15" customHeight="1">
      <c r="B158" s="298"/>
      <c r="C158" s="325" t="s">
        <v>1589</v>
      </c>
      <c r="D158" s="275"/>
      <c r="E158" s="275"/>
      <c r="F158" s="326" t="s">
        <v>1570</v>
      </c>
      <c r="G158" s="275"/>
      <c r="H158" s="325" t="s">
        <v>1604</v>
      </c>
      <c r="I158" s="325" t="s">
        <v>1566</v>
      </c>
      <c r="J158" s="325">
        <v>50</v>
      </c>
      <c r="K158" s="321"/>
    </row>
    <row r="159" spans="2:11" s="1" customFormat="1" ht="15" customHeight="1">
      <c r="B159" s="298"/>
      <c r="C159" s="325" t="s">
        <v>122</v>
      </c>
      <c r="D159" s="275"/>
      <c r="E159" s="275"/>
      <c r="F159" s="326" t="s">
        <v>1564</v>
      </c>
      <c r="G159" s="275"/>
      <c r="H159" s="325" t="s">
        <v>1626</v>
      </c>
      <c r="I159" s="325" t="s">
        <v>1566</v>
      </c>
      <c r="J159" s="325" t="s">
        <v>1627</v>
      </c>
      <c r="K159" s="321"/>
    </row>
    <row r="160" spans="2:11" s="1" customFormat="1" ht="15" customHeight="1">
      <c r="B160" s="298"/>
      <c r="C160" s="325" t="s">
        <v>1628</v>
      </c>
      <c r="D160" s="275"/>
      <c r="E160" s="275"/>
      <c r="F160" s="326" t="s">
        <v>1564</v>
      </c>
      <c r="G160" s="275"/>
      <c r="H160" s="325" t="s">
        <v>1629</v>
      </c>
      <c r="I160" s="325" t="s">
        <v>1599</v>
      </c>
      <c r="J160" s="325"/>
      <c r="K160" s="321"/>
    </row>
    <row r="161" spans="2:11" s="1" customFormat="1" ht="15" customHeight="1">
      <c r="B161" s="327"/>
      <c r="C161" s="307"/>
      <c r="D161" s="307"/>
      <c r="E161" s="307"/>
      <c r="F161" s="307"/>
      <c r="G161" s="307"/>
      <c r="H161" s="307"/>
      <c r="I161" s="307"/>
      <c r="J161" s="307"/>
      <c r="K161" s="328"/>
    </row>
    <row r="162" spans="2:11" s="1" customFormat="1" ht="18.75" customHeight="1">
      <c r="B162" s="309"/>
      <c r="C162" s="319"/>
      <c r="D162" s="319"/>
      <c r="E162" s="319"/>
      <c r="F162" s="329"/>
      <c r="G162" s="319"/>
      <c r="H162" s="319"/>
      <c r="I162" s="319"/>
      <c r="J162" s="319"/>
      <c r="K162" s="309"/>
    </row>
    <row r="163" spans="2:11" s="1" customFormat="1" ht="18.75" customHeight="1">
      <c r="B163" s="282"/>
      <c r="C163" s="282"/>
      <c r="D163" s="282"/>
      <c r="E163" s="282"/>
      <c r="F163" s="282"/>
      <c r="G163" s="282"/>
      <c r="H163" s="282"/>
      <c r="I163" s="282"/>
      <c r="J163" s="282"/>
      <c r="K163" s="282"/>
    </row>
    <row r="164" spans="2:11" s="1" customFormat="1" ht="7.5" customHeight="1">
      <c r="B164" s="264"/>
      <c r="C164" s="265"/>
      <c r="D164" s="265"/>
      <c r="E164" s="265"/>
      <c r="F164" s="265"/>
      <c r="G164" s="265"/>
      <c r="H164" s="265"/>
      <c r="I164" s="265"/>
      <c r="J164" s="265"/>
      <c r="K164" s="266"/>
    </row>
    <row r="165" spans="2:11" s="1" customFormat="1" ht="45" customHeight="1">
      <c r="B165" s="267"/>
      <c r="C165" s="400" t="s">
        <v>1630</v>
      </c>
      <c r="D165" s="400"/>
      <c r="E165" s="400"/>
      <c r="F165" s="400"/>
      <c r="G165" s="400"/>
      <c r="H165" s="400"/>
      <c r="I165" s="400"/>
      <c r="J165" s="400"/>
      <c r="K165" s="268"/>
    </row>
    <row r="166" spans="2:11" s="1" customFormat="1" ht="17.25" customHeight="1">
      <c r="B166" s="267"/>
      <c r="C166" s="288" t="s">
        <v>1558</v>
      </c>
      <c r="D166" s="288"/>
      <c r="E166" s="288"/>
      <c r="F166" s="288" t="s">
        <v>1559</v>
      </c>
      <c r="G166" s="330"/>
      <c r="H166" s="331" t="s">
        <v>57</v>
      </c>
      <c r="I166" s="331" t="s">
        <v>60</v>
      </c>
      <c r="J166" s="288" t="s">
        <v>1560</v>
      </c>
      <c r="K166" s="268"/>
    </row>
    <row r="167" spans="2:11" s="1" customFormat="1" ht="17.25" customHeight="1">
      <c r="B167" s="269"/>
      <c r="C167" s="290" t="s">
        <v>1561</v>
      </c>
      <c r="D167" s="290"/>
      <c r="E167" s="290"/>
      <c r="F167" s="291" t="s">
        <v>1562</v>
      </c>
      <c r="G167" s="332"/>
      <c r="H167" s="333"/>
      <c r="I167" s="333"/>
      <c r="J167" s="290" t="s">
        <v>1563</v>
      </c>
      <c r="K167" s="270"/>
    </row>
    <row r="168" spans="2:11" s="1" customFormat="1" ht="5.25" customHeight="1">
      <c r="B168" s="298"/>
      <c r="C168" s="293"/>
      <c r="D168" s="293"/>
      <c r="E168" s="293"/>
      <c r="F168" s="293"/>
      <c r="G168" s="294"/>
      <c r="H168" s="293"/>
      <c r="I168" s="293"/>
      <c r="J168" s="293"/>
      <c r="K168" s="321"/>
    </row>
    <row r="169" spans="2:11" s="1" customFormat="1" ht="15" customHeight="1">
      <c r="B169" s="298"/>
      <c r="C169" s="275" t="s">
        <v>1567</v>
      </c>
      <c r="D169" s="275"/>
      <c r="E169" s="275"/>
      <c r="F169" s="296" t="s">
        <v>1564</v>
      </c>
      <c r="G169" s="275"/>
      <c r="H169" s="275" t="s">
        <v>1604</v>
      </c>
      <c r="I169" s="275" t="s">
        <v>1566</v>
      </c>
      <c r="J169" s="275">
        <v>120</v>
      </c>
      <c r="K169" s="321"/>
    </row>
    <row r="170" spans="2:11" s="1" customFormat="1" ht="15" customHeight="1">
      <c r="B170" s="298"/>
      <c r="C170" s="275" t="s">
        <v>1613</v>
      </c>
      <c r="D170" s="275"/>
      <c r="E170" s="275"/>
      <c r="F170" s="296" t="s">
        <v>1564</v>
      </c>
      <c r="G170" s="275"/>
      <c r="H170" s="275" t="s">
        <v>1614</v>
      </c>
      <c r="I170" s="275" t="s">
        <v>1566</v>
      </c>
      <c r="J170" s="275" t="s">
        <v>1615</v>
      </c>
      <c r="K170" s="321"/>
    </row>
    <row r="171" spans="2:11" s="1" customFormat="1" ht="15" customHeight="1">
      <c r="B171" s="298"/>
      <c r="C171" s="275" t="s">
        <v>88</v>
      </c>
      <c r="D171" s="275"/>
      <c r="E171" s="275"/>
      <c r="F171" s="296" t="s">
        <v>1564</v>
      </c>
      <c r="G171" s="275"/>
      <c r="H171" s="275" t="s">
        <v>1631</v>
      </c>
      <c r="I171" s="275" t="s">
        <v>1566</v>
      </c>
      <c r="J171" s="275" t="s">
        <v>1615</v>
      </c>
      <c r="K171" s="321"/>
    </row>
    <row r="172" spans="2:11" s="1" customFormat="1" ht="15" customHeight="1">
      <c r="B172" s="298"/>
      <c r="C172" s="275" t="s">
        <v>1569</v>
      </c>
      <c r="D172" s="275"/>
      <c r="E172" s="275"/>
      <c r="F172" s="296" t="s">
        <v>1570</v>
      </c>
      <c r="G172" s="275"/>
      <c r="H172" s="275" t="s">
        <v>1631</v>
      </c>
      <c r="I172" s="275" t="s">
        <v>1566</v>
      </c>
      <c r="J172" s="275">
        <v>50</v>
      </c>
      <c r="K172" s="321"/>
    </row>
    <row r="173" spans="2:11" s="1" customFormat="1" ht="15" customHeight="1">
      <c r="B173" s="298"/>
      <c r="C173" s="275" t="s">
        <v>1572</v>
      </c>
      <c r="D173" s="275"/>
      <c r="E173" s="275"/>
      <c r="F173" s="296" t="s">
        <v>1564</v>
      </c>
      <c r="G173" s="275"/>
      <c r="H173" s="275" t="s">
        <v>1631</v>
      </c>
      <c r="I173" s="275" t="s">
        <v>1574</v>
      </c>
      <c r="J173" s="275"/>
      <c r="K173" s="321"/>
    </row>
    <row r="174" spans="2:11" s="1" customFormat="1" ht="15" customHeight="1">
      <c r="B174" s="298"/>
      <c r="C174" s="275" t="s">
        <v>1583</v>
      </c>
      <c r="D174" s="275"/>
      <c r="E174" s="275"/>
      <c r="F174" s="296" t="s">
        <v>1570</v>
      </c>
      <c r="G174" s="275"/>
      <c r="H174" s="275" t="s">
        <v>1631</v>
      </c>
      <c r="I174" s="275" t="s">
        <v>1566</v>
      </c>
      <c r="J174" s="275">
        <v>50</v>
      </c>
      <c r="K174" s="321"/>
    </row>
    <row r="175" spans="2:11" s="1" customFormat="1" ht="15" customHeight="1">
      <c r="B175" s="298"/>
      <c r="C175" s="275" t="s">
        <v>1591</v>
      </c>
      <c r="D175" s="275"/>
      <c r="E175" s="275"/>
      <c r="F175" s="296" t="s">
        <v>1570</v>
      </c>
      <c r="G175" s="275"/>
      <c r="H175" s="275" t="s">
        <v>1631</v>
      </c>
      <c r="I175" s="275" t="s">
        <v>1566</v>
      </c>
      <c r="J175" s="275">
        <v>50</v>
      </c>
      <c r="K175" s="321"/>
    </row>
    <row r="176" spans="2:11" s="1" customFormat="1" ht="15" customHeight="1">
      <c r="B176" s="298"/>
      <c r="C176" s="275" t="s">
        <v>1589</v>
      </c>
      <c r="D176" s="275"/>
      <c r="E176" s="275"/>
      <c r="F176" s="296" t="s">
        <v>1570</v>
      </c>
      <c r="G176" s="275"/>
      <c r="H176" s="275" t="s">
        <v>1631</v>
      </c>
      <c r="I176" s="275" t="s">
        <v>1566</v>
      </c>
      <c r="J176" s="275">
        <v>50</v>
      </c>
      <c r="K176" s="321"/>
    </row>
    <row r="177" spans="2:11" s="1" customFormat="1" ht="15" customHeight="1">
      <c r="B177" s="298"/>
      <c r="C177" s="275" t="s">
        <v>145</v>
      </c>
      <c r="D177" s="275"/>
      <c r="E177" s="275"/>
      <c r="F177" s="296" t="s">
        <v>1564</v>
      </c>
      <c r="G177" s="275"/>
      <c r="H177" s="275" t="s">
        <v>1632</v>
      </c>
      <c r="I177" s="275" t="s">
        <v>1633</v>
      </c>
      <c r="J177" s="275"/>
      <c r="K177" s="321"/>
    </row>
    <row r="178" spans="2:11" s="1" customFormat="1" ht="15" customHeight="1">
      <c r="B178" s="298"/>
      <c r="C178" s="275" t="s">
        <v>60</v>
      </c>
      <c r="D178" s="275"/>
      <c r="E178" s="275"/>
      <c r="F178" s="296" t="s">
        <v>1564</v>
      </c>
      <c r="G178" s="275"/>
      <c r="H178" s="275" t="s">
        <v>1634</v>
      </c>
      <c r="I178" s="275" t="s">
        <v>1635</v>
      </c>
      <c r="J178" s="275">
        <v>1</v>
      </c>
      <c r="K178" s="321"/>
    </row>
    <row r="179" spans="2:11" s="1" customFormat="1" ht="15" customHeight="1">
      <c r="B179" s="298"/>
      <c r="C179" s="275" t="s">
        <v>56</v>
      </c>
      <c r="D179" s="275"/>
      <c r="E179" s="275"/>
      <c r="F179" s="296" t="s">
        <v>1564</v>
      </c>
      <c r="G179" s="275"/>
      <c r="H179" s="275" t="s">
        <v>1636</v>
      </c>
      <c r="I179" s="275" t="s">
        <v>1566</v>
      </c>
      <c r="J179" s="275">
        <v>20</v>
      </c>
      <c r="K179" s="321"/>
    </row>
    <row r="180" spans="2:11" s="1" customFormat="1" ht="15" customHeight="1">
      <c r="B180" s="298"/>
      <c r="C180" s="275" t="s">
        <v>57</v>
      </c>
      <c r="D180" s="275"/>
      <c r="E180" s="275"/>
      <c r="F180" s="296" t="s">
        <v>1564</v>
      </c>
      <c r="G180" s="275"/>
      <c r="H180" s="275" t="s">
        <v>1637</v>
      </c>
      <c r="I180" s="275" t="s">
        <v>1566</v>
      </c>
      <c r="J180" s="275">
        <v>255</v>
      </c>
      <c r="K180" s="321"/>
    </row>
    <row r="181" spans="2:11" s="1" customFormat="1" ht="15" customHeight="1">
      <c r="B181" s="298"/>
      <c r="C181" s="275" t="s">
        <v>146</v>
      </c>
      <c r="D181" s="275"/>
      <c r="E181" s="275"/>
      <c r="F181" s="296" t="s">
        <v>1564</v>
      </c>
      <c r="G181" s="275"/>
      <c r="H181" s="275" t="s">
        <v>1528</v>
      </c>
      <c r="I181" s="275" t="s">
        <v>1566</v>
      </c>
      <c r="J181" s="275">
        <v>10</v>
      </c>
      <c r="K181" s="321"/>
    </row>
    <row r="182" spans="2:11" s="1" customFormat="1" ht="15" customHeight="1">
      <c r="B182" s="298"/>
      <c r="C182" s="275" t="s">
        <v>147</v>
      </c>
      <c r="D182" s="275"/>
      <c r="E182" s="275"/>
      <c r="F182" s="296" t="s">
        <v>1564</v>
      </c>
      <c r="G182" s="275"/>
      <c r="H182" s="275" t="s">
        <v>1638</v>
      </c>
      <c r="I182" s="275" t="s">
        <v>1599</v>
      </c>
      <c r="J182" s="275"/>
      <c r="K182" s="321"/>
    </row>
    <row r="183" spans="2:11" s="1" customFormat="1" ht="15" customHeight="1">
      <c r="B183" s="298"/>
      <c r="C183" s="275" t="s">
        <v>1639</v>
      </c>
      <c r="D183" s="275"/>
      <c r="E183" s="275"/>
      <c r="F183" s="296" t="s">
        <v>1564</v>
      </c>
      <c r="G183" s="275"/>
      <c r="H183" s="275" t="s">
        <v>1640</v>
      </c>
      <c r="I183" s="275" t="s">
        <v>1599</v>
      </c>
      <c r="J183" s="275"/>
      <c r="K183" s="321"/>
    </row>
    <row r="184" spans="2:11" s="1" customFormat="1" ht="15" customHeight="1">
      <c r="B184" s="298"/>
      <c r="C184" s="275" t="s">
        <v>1628</v>
      </c>
      <c r="D184" s="275"/>
      <c r="E184" s="275"/>
      <c r="F184" s="296" t="s">
        <v>1564</v>
      </c>
      <c r="G184" s="275"/>
      <c r="H184" s="275" t="s">
        <v>1641</v>
      </c>
      <c r="I184" s="275" t="s">
        <v>1599</v>
      </c>
      <c r="J184" s="275"/>
      <c r="K184" s="321"/>
    </row>
    <row r="185" spans="2:11" s="1" customFormat="1" ht="15" customHeight="1">
      <c r="B185" s="298"/>
      <c r="C185" s="275" t="s">
        <v>149</v>
      </c>
      <c r="D185" s="275"/>
      <c r="E185" s="275"/>
      <c r="F185" s="296" t="s">
        <v>1570</v>
      </c>
      <c r="G185" s="275"/>
      <c r="H185" s="275" t="s">
        <v>1642</v>
      </c>
      <c r="I185" s="275" t="s">
        <v>1566</v>
      </c>
      <c r="J185" s="275">
        <v>50</v>
      </c>
      <c r="K185" s="321"/>
    </row>
    <row r="186" spans="2:11" s="1" customFormat="1" ht="15" customHeight="1">
      <c r="B186" s="298"/>
      <c r="C186" s="275" t="s">
        <v>1643</v>
      </c>
      <c r="D186" s="275"/>
      <c r="E186" s="275"/>
      <c r="F186" s="296" t="s">
        <v>1570</v>
      </c>
      <c r="G186" s="275"/>
      <c r="H186" s="275" t="s">
        <v>1644</v>
      </c>
      <c r="I186" s="275" t="s">
        <v>1645</v>
      </c>
      <c r="J186" s="275"/>
      <c r="K186" s="321"/>
    </row>
    <row r="187" spans="2:11" s="1" customFormat="1" ht="15" customHeight="1">
      <c r="B187" s="298"/>
      <c r="C187" s="275" t="s">
        <v>1646</v>
      </c>
      <c r="D187" s="275"/>
      <c r="E187" s="275"/>
      <c r="F187" s="296" t="s">
        <v>1570</v>
      </c>
      <c r="G187" s="275"/>
      <c r="H187" s="275" t="s">
        <v>1647</v>
      </c>
      <c r="I187" s="275" t="s">
        <v>1645</v>
      </c>
      <c r="J187" s="275"/>
      <c r="K187" s="321"/>
    </row>
    <row r="188" spans="2:11" s="1" customFormat="1" ht="15" customHeight="1">
      <c r="B188" s="298"/>
      <c r="C188" s="275" t="s">
        <v>1648</v>
      </c>
      <c r="D188" s="275"/>
      <c r="E188" s="275"/>
      <c r="F188" s="296" t="s">
        <v>1570</v>
      </c>
      <c r="G188" s="275"/>
      <c r="H188" s="275" t="s">
        <v>1649</v>
      </c>
      <c r="I188" s="275" t="s">
        <v>1645</v>
      </c>
      <c r="J188" s="275"/>
      <c r="K188" s="321"/>
    </row>
    <row r="189" spans="2:11" s="1" customFormat="1" ht="15" customHeight="1">
      <c r="B189" s="298"/>
      <c r="C189" s="334" t="s">
        <v>1650</v>
      </c>
      <c r="D189" s="275"/>
      <c r="E189" s="275"/>
      <c r="F189" s="296" t="s">
        <v>1570</v>
      </c>
      <c r="G189" s="275"/>
      <c r="H189" s="275" t="s">
        <v>1651</v>
      </c>
      <c r="I189" s="275" t="s">
        <v>1652</v>
      </c>
      <c r="J189" s="335" t="s">
        <v>1653</v>
      </c>
      <c r="K189" s="321"/>
    </row>
    <row r="190" spans="2:11" s="1" customFormat="1" ht="15" customHeight="1">
      <c r="B190" s="298"/>
      <c r="C190" s="334" t="s">
        <v>45</v>
      </c>
      <c r="D190" s="275"/>
      <c r="E190" s="275"/>
      <c r="F190" s="296" t="s">
        <v>1564</v>
      </c>
      <c r="G190" s="275"/>
      <c r="H190" s="272" t="s">
        <v>1654</v>
      </c>
      <c r="I190" s="275" t="s">
        <v>1655</v>
      </c>
      <c r="J190" s="275"/>
      <c r="K190" s="321"/>
    </row>
    <row r="191" spans="2:11" s="1" customFormat="1" ht="15" customHeight="1">
      <c r="B191" s="298"/>
      <c r="C191" s="334" t="s">
        <v>1656</v>
      </c>
      <c r="D191" s="275"/>
      <c r="E191" s="275"/>
      <c r="F191" s="296" t="s">
        <v>1564</v>
      </c>
      <c r="G191" s="275"/>
      <c r="H191" s="275" t="s">
        <v>1657</v>
      </c>
      <c r="I191" s="275" t="s">
        <v>1599</v>
      </c>
      <c r="J191" s="275"/>
      <c r="K191" s="321"/>
    </row>
    <row r="192" spans="2:11" s="1" customFormat="1" ht="15" customHeight="1">
      <c r="B192" s="298"/>
      <c r="C192" s="334" t="s">
        <v>1658</v>
      </c>
      <c r="D192" s="275"/>
      <c r="E192" s="275"/>
      <c r="F192" s="296" t="s">
        <v>1564</v>
      </c>
      <c r="G192" s="275"/>
      <c r="H192" s="275" t="s">
        <v>1659</v>
      </c>
      <c r="I192" s="275" t="s">
        <v>1599</v>
      </c>
      <c r="J192" s="275"/>
      <c r="K192" s="321"/>
    </row>
    <row r="193" spans="2:11" s="1" customFormat="1" ht="15" customHeight="1">
      <c r="B193" s="298"/>
      <c r="C193" s="334" t="s">
        <v>1660</v>
      </c>
      <c r="D193" s="275"/>
      <c r="E193" s="275"/>
      <c r="F193" s="296" t="s">
        <v>1570</v>
      </c>
      <c r="G193" s="275"/>
      <c r="H193" s="275" t="s">
        <v>1661</v>
      </c>
      <c r="I193" s="275" t="s">
        <v>1599</v>
      </c>
      <c r="J193" s="275"/>
      <c r="K193" s="321"/>
    </row>
    <row r="194" spans="2:11" s="1" customFormat="1" ht="15" customHeight="1">
      <c r="B194" s="327"/>
      <c r="C194" s="336"/>
      <c r="D194" s="307"/>
      <c r="E194" s="307"/>
      <c r="F194" s="307"/>
      <c r="G194" s="307"/>
      <c r="H194" s="307"/>
      <c r="I194" s="307"/>
      <c r="J194" s="307"/>
      <c r="K194" s="328"/>
    </row>
    <row r="195" spans="2:11" s="1" customFormat="1" ht="18.75" customHeight="1">
      <c r="B195" s="309"/>
      <c r="C195" s="319"/>
      <c r="D195" s="319"/>
      <c r="E195" s="319"/>
      <c r="F195" s="329"/>
      <c r="G195" s="319"/>
      <c r="H195" s="319"/>
      <c r="I195" s="319"/>
      <c r="J195" s="319"/>
      <c r="K195" s="309"/>
    </row>
    <row r="196" spans="2:11" s="1" customFormat="1" ht="18.75" customHeight="1">
      <c r="B196" s="309"/>
      <c r="C196" s="319"/>
      <c r="D196" s="319"/>
      <c r="E196" s="319"/>
      <c r="F196" s="329"/>
      <c r="G196" s="319"/>
      <c r="H196" s="319"/>
      <c r="I196" s="319"/>
      <c r="J196" s="319"/>
      <c r="K196" s="309"/>
    </row>
    <row r="197" spans="2:11" s="1" customFormat="1" ht="18.75" customHeight="1">
      <c r="B197" s="282"/>
      <c r="C197" s="282"/>
      <c r="D197" s="282"/>
      <c r="E197" s="282"/>
      <c r="F197" s="282"/>
      <c r="G197" s="282"/>
      <c r="H197" s="282"/>
      <c r="I197" s="282"/>
      <c r="J197" s="282"/>
      <c r="K197" s="282"/>
    </row>
    <row r="198" spans="2:11" s="1" customFormat="1" ht="13.5">
      <c r="B198" s="264"/>
      <c r="C198" s="265"/>
      <c r="D198" s="265"/>
      <c r="E198" s="265"/>
      <c r="F198" s="265"/>
      <c r="G198" s="265"/>
      <c r="H198" s="265"/>
      <c r="I198" s="265"/>
      <c r="J198" s="265"/>
      <c r="K198" s="266"/>
    </row>
    <row r="199" spans="2:11" s="1" customFormat="1" ht="21">
      <c r="B199" s="267"/>
      <c r="C199" s="400" t="s">
        <v>1662</v>
      </c>
      <c r="D199" s="400"/>
      <c r="E199" s="400"/>
      <c r="F199" s="400"/>
      <c r="G199" s="400"/>
      <c r="H199" s="400"/>
      <c r="I199" s="400"/>
      <c r="J199" s="400"/>
      <c r="K199" s="268"/>
    </row>
    <row r="200" spans="2:11" s="1" customFormat="1" ht="25.5" customHeight="1">
      <c r="B200" s="267"/>
      <c r="C200" s="337" t="s">
        <v>1663</v>
      </c>
      <c r="D200" s="337"/>
      <c r="E200" s="337"/>
      <c r="F200" s="337" t="s">
        <v>1664</v>
      </c>
      <c r="G200" s="338"/>
      <c r="H200" s="401" t="s">
        <v>1665</v>
      </c>
      <c r="I200" s="401"/>
      <c r="J200" s="401"/>
      <c r="K200" s="268"/>
    </row>
    <row r="201" spans="2:11" s="1" customFormat="1" ht="5.25" customHeight="1">
      <c r="B201" s="298"/>
      <c r="C201" s="293"/>
      <c r="D201" s="293"/>
      <c r="E201" s="293"/>
      <c r="F201" s="293"/>
      <c r="G201" s="319"/>
      <c r="H201" s="293"/>
      <c r="I201" s="293"/>
      <c r="J201" s="293"/>
      <c r="K201" s="321"/>
    </row>
    <row r="202" spans="2:11" s="1" customFormat="1" ht="15" customHeight="1">
      <c r="B202" s="298"/>
      <c r="C202" s="275" t="s">
        <v>1655</v>
      </c>
      <c r="D202" s="275"/>
      <c r="E202" s="275"/>
      <c r="F202" s="296" t="s">
        <v>46</v>
      </c>
      <c r="G202" s="275"/>
      <c r="H202" s="402" t="s">
        <v>1666</v>
      </c>
      <c r="I202" s="402"/>
      <c r="J202" s="402"/>
      <c r="K202" s="321"/>
    </row>
    <row r="203" spans="2:11" s="1" customFormat="1" ht="15" customHeight="1">
      <c r="B203" s="298"/>
      <c r="C203" s="275"/>
      <c r="D203" s="275"/>
      <c r="E203" s="275"/>
      <c r="F203" s="296" t="s">
        <v>47</v>
      </c>
      <c r="G203" s="275"/>
      <c r="H203" s="402" t="s">
        <v>1667</v>
      </c>
      <c r="I203" s="402"/>
      <c r="J203" s="402"/>
      <c r="K203" s="321"/>
    </row>
    <row r="204" spans="2:11" s="1" customFormat="1" ht="15" customHeight="1">
      <c r="B204" s="298"/>
      <c r="C204" s="275"/>
      <c r="D204" s="275"/>
      <c r="E204" s="275"/>
      <c r="F204" s="296" t="s">
        <v>50</v>
      </c>
      <c r="G204" s="275"/>
      <c r="H204" s="402" t="s">
        <v>1668</v>
      </c>
      <c r="I204" s="402"/>
      <c r="J204" s="402"/>
      <c r="K204" s="321"/>
    </row>
    <row r="205" spans="2:11" s="1" customFormat="1" ht="15" customHeight="1">
      <c r="B205" s="298"/>
      <c r="C205" s="275"/>
      <c r="D205" s="275"/>
      <c r="E205" s="275"/>
      <c r="F205" s="296" t="s">
        <v>48</v>
      </c>
      <c r="G205" s="275"/>
      <c r="H205" s="402" t="s">
        <v>1669</v>
      </c>
      <c r="I205" s="402"/>
      <c r="J205" s="402"/>
      <c r="K205" s="321"/>
    </row>
    <row r="206" spans="2:11" s="1" customFormat="1" ht="15" customHeight="1">
      <c r="B206" s="298"/>
      <c r="C206" s="275"/>
      <c r="D206" s="275"/>
      <c r="E206" s="275"/>
      <c r="F206" s="296" t="s">
        <v>49</v>
      </c>
      <c r="G206" s="275"/>
      <c r="H206" s="402" t="s">
        <v>1670</v>
      </c>
      <c r="I206" s="402"/>
      <c r="J206" s="402"/>
      <c r="K206" s="321"/>
    </row>
    <row r="207" spans="2:11" s="1" customFormat="1" ht="15" customHeight="1">
      <c r="B207" s="298"/>
      <c r="C207" s="275"/>
      <c r="D207" s="275"/>
      <c r="E207" s="275"/>
      <c r="F207" s="296"/>
      <c r="G207" s="275"/>
      <c r="H207" s="275"/>
      <c r="I207" s="275"/>
      <c r="J207" s="275"/>
      <c r="K207" s="321"/>
    </row>
    <row r="208" spans="2:11" s="1" customFormat="1" ht="15" customHeight="1">
      <c r="B208" s="298"/>
      <c r="C208" s="275" t="s">
        <v>1611</v>
      </c>
      <c r="D208" s="275"/>
      <c r="E208" s="275"/>
      <c r="F208" s="296" t="s">
        <v>81</v>
      </c>
      <c r="G208" s="275"/>
      <c r="H208" s="402" t="s">
        <v>1671</v>
      </c>
      <c r="I208" s="402"/>
      <c r="J208" s="402"/>
      <c r="K208" s="321"/>
    </row>
    <row r="209" spans="2:11" s="1" customFormat="1" ht="15" customHeight="1">
      <c r="B209" s="298"/>
      <c r="C209" s="275"/>
      <c r="D209" s="275"/>
      <c r="E209" s="275"/>
      <c r="F209" s="296" t="s">
        <v>1508</v>
      </c>
      <c r="G209" s="275"/>
      <c r="H209" s="402" t="s">
        <v>1509</v>
      </c>
      <c r="I209" s="402"/>
      <c r="J209" s="402"/>
      <c r="K209" s="321"/>
    </row>
    <row r="210" spans="2:11" s="1" customFormat="1" ht="15" customHeight="1">
      <c r="B210" s="298"/>
      <c r="C210" s="275"/>
      <c r="D210" s="275"/>
      <c r="E210" s="275"/>
      <c r="F210" s="296" t="s">
        <v>1506</v>
      </c>
      <c r="G210" s="275"/>
      <c r="H210" s="402" t="s">
        <v>1672</v>
      </c>
      <c r="I210" s="402"/>
      <c r="J210" s="402"/>
      <c r="K210" s="321"/>
    </row>
    <row r="211" spans="2:11" s="1" customFormat="1" ht="15" customHeight="1">
      <c r="B211" s="339"/>
      <c r="C211" s="275"/>
      <c r="D211" s="275"/>
      <c r="E211" s="275"/>
      <c r="F211" s="296" t="s">
        <v>1510</v>
      </c>
      <c r="G211" s="334"/>
      <c r="H211" s="403" t="s">
        <v>1511</v>
      </c>
      <c r="I211" s="403"/>
      <c r="J211" s="403"/>
      <c r="K211" s="340"/>
    </row>
    <row r="212" spans="2:11" s="1" customFormat="1" ht="15" customHeight="1">
      <c r="B212" s="339"/>
      <c r="C212" s="275"/>
      <c r="D212" s="275"/>
      <c r="E212" s="275"/>
      <c r="F212" s="296" t="s">
        <v>1512</v>
      </c>
      <c r="G212" s="334"/>
      <c r="H212" s="403" t="s">
        <v>1673</v>
      </c>
      <c r="I212" s="403"/>
      <c r="J212" s="403"/>
      <c r="K212" s="340"/>
    </row>
    <row r="213" spans="2:11" s="1" customFormat="1" ht="15" customHeight="1">
      <c r="B213" s="339"/>
      <c r="C213" s="275"/>
      <c r="D213" s="275"/>
      <c r="E213" s="275"/>
      <c r="F213" s="296"/>
      <c r="G213" s="334"/>
      <c r="H213" s="325"/>
      <c r="I213" s="325"/>
      <c r="J213" s="325"/>
      <c r="K213" s="340"/>
    </row>
    <row r="214" spans="2:11" s="1" customFormat="1" ht="15" customHeight="1">
      <c r="B214" s="339"/>
      <c r="C214" s="275" t="s">
        <v>1635</v>
      </c>
      <c r="D214" s="275"/>
      <c r="E214" s="275"/>
      <c r="F214" s="296">
        <v>1</v>
      </c>
      <c r="G214" s="334"/>
      <c r="H214" s="403" t="s">
        <v>1674</v>
      </c>
      <c r="I214" s="403"/>
      <c r="J214" s="403"/>
      <c r="K214" s="340"/>
    </row>
    <row r="215" spans="2:11" s="1" customFormat="1" ht="15" customHeight="1">
      <c r="B215" s="339"/>
      <c r="C215" s="275"/>
      <c r="D215" s="275"/>
      <c r="E215" s="275"/>
      <c r="F215" s="296">
        <v>2</v>
      </c>
      <c r="G215" s="334"/>
      <c r="H215" s="403" t="s">
        <v>1675</v>
      </c>
      <c r="I215" s="403"/>
      <c r="J215" s="403"/>
      <c r="K215" s="340"/>
    </row>
    <row r="216" spans="2:11" s="1" customFormat="1" ht="15" customHeight="1">
      <c r="B216" s="339"/>
      <c r="C216" s="275"/>
      <c r="D216" s="275"/>
      <c r="E216" s="275"/>
      <c r="F216" s="296">
        <v>3</v>
      </c>
      <c r="G216" s="334"/>
      <c r="H216" s="403" t="s">
        <v>1676</v>
      </c>
      <c r="I216" s="403"/>
      <c r="J216" s="403"/>
      <c r="K216" s="340"/>
    </row>
    <row r="217" spans="2:11" s="1" customFormat="1" ht="15" customHeight="1">
      <c r="B217" s="339"/>
      <c r="C217" s="275"/>
      <c r="D217" s="275"/>
      <c r="E217" s="275"/>
      <c r="F217" s="296">
        <v>4</v>
      </c>
      <c r="G217" s="334"/>
      <c r="H217" s="403" t="s">
        <v>1677</v>
      </c>
      <c r="I217" s="403"/>
      <c r="J217" s="403"/>
      <c r="K217" s="340"/>
    </row>
    <row r="218" spans="2:11" s="1" customFormat="1" ht="12.75" customHeight="1">
      <c r="B218" s="341"/>
      <c r="C218" s="342"/>
      <c r="D218" s="342"/>
      <c r="E218" s="342"/>
      <c r="F218" s="342"/>
      <c r="G218" s="342"/>
      <c r="H218" s="342"/>
      <c r="I218" s="342"/>
      <c r="J218" s="342"/>
      <c r="K218" s="343"/>
    </row>
  </sheetData>
  <sheetProtection formatCells="0" formatColumns="0" formatRows="0" insertColumns="0" insertRows="0" insertHyperlinks="0" deleteColumns="0" deleteRows="0" sort="0" autoFilter="0" pivotTables="0"/>
  <mergeCells count="77">
    <mergeCell ref="G44:J44"/>
    <mergeCell ref="G45:J45"/>
    <mergeCell ref="C3:J3"/>
    <mergeCell ref="C4:J4"/>
    <mergeCell ref="C6:J6"/>
    <mergeCell ref="C7:J7"/>
    <mergeCell ref="G39:J39"/>
    <mergeCell ref="G40:J40"/>
    <mergeCell ref="G41:J41"/>
    <mergeCell ref="G42:J42"/>
    <mergeCell ref="G43:J43"/>
    <mergeCell ref="D34:J34"/>
    <mergeCell ref="D35:J35"/>
    <mergeCell ref="G36:J36"/>
    <mergeCell ref="G37:J37"/>
    <mergeCell ref="G38:J38"/>
    <mergeCell ref="D27:J27"/>
    <mergeCell ref="D28:J28"/>
    <mergeCell ref="D30:J30"/>
    <mergeCell ref="D31:J31"/>
    <mergeCell ref="D33:J33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65:J65"/>
    <mergeCell ref="D66:J66"/>
    <mergeCell ref="D67:J67"/>
    <mergeCell ref="D68:J68"/>
    <mergeCell ref="D69:J69"/>
    <mergeCell ref="D59:J59"/>
    <mergeCell ref="D60:J60"/>
    <mergeCell ref="D61:J61"/>
    <mergeCell ref="D62:J62"/>
    <mergeCell ref="D63:J63"/>
    <mergeCell ref="C52:J52"/>
    <mergeCell ref="C54:J54"/>
    <mergeCell ref="C55:J55"/>
    <mergeCell ref="C57:J57"/>
    <mergeCell ref="D58:J58"/>
    <mergeCell ref="D47:J47"/>
    <mergeCell ref="E48:J48"/>
    <mergeCell ref="E49:J49"/>
    <mergeCell ref="E50:J50"/>
    <mergeCell ref="D51:J51"/>
    <mergeCell ref="H212:J212"/>
    <mergeCell ref="H214:J214"/>
    <mergeCell ref="H215:J215"/>
    <mergeCell ref="H216:J216"/>
    <mergeCell ref="H217:J217"/>
    <mergeCell ref="H206:J206"/>
    <mergeCell ref="H208:J208"/>
    <mergeCell ref="H209:J209"/>
    <mergeCell ref="H210:J210"/>
    <mergeCell ref="H211:J211"/>
    <mergeCell ref="H200:J200"/>
    <mergeCell ref="H202:J202"/>
    <mergeCell ref="H203:J203"/>
    <mergeCell ref="H204:J204"/>
    <mergeCell ref="H205:J205"/>
    <mergeCell ref="C102:J102"/>
    <mergeCell ref="C122:J122"/>
    <mergeCell ref="C147:J147"/>
    <mergeCell ref="C165:J165"/>
    <mergeCell ref="C199:J199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9</vt:i4>
      </vt:variant>
      <vt:variant>
        <vt:lpstr>Pojmenované oblasti</vt:lpstr>
      </vt:variant>
      <vt:variant>
        <vt:i4>17</vt:i4>
      </vt:variant>
    </vt:vector>
  </HeadingPairs>
  <TitlesOfParts>
    <vt:vector size="26" baseType="lpstr">
      <vt:lpstr>Rekapitulace stavby</vt:lpstr>
      <vt:lpstr>SO 01 - Stavební část</vt:lpstr>
      <vt:lpstr>SO 02 - Zdravotechnika</vt:lpstr>
      <vt:lpstr>SO 03 - Ústřední topení</vt:lpstr>
      <vt:lpstr>SO 05 - Elektroinstalace</vt:lpstr>
      <vt:lpstr>SO 04 - Vzduchotechnika</vt:lpstr>
      <vt:lpstr>SO 98-98 - Všeobecný objekt</vt:lpstr>
      <vt:lpstr>Seznam figur</vt:lpstr>
      <vt:lpstr>Pokyny pro vyplnění</vt:lpstr>
      <vt:lpstr>'Rekapitulace stavby'!Názvy_tisku</vt:lpstr>
      <vt:lpstr>'Seznam figur'!Názvy_tisku</vt:lpstr>
      <vt:lpstr>'SO 01 - Stavební část'!Názvy_tisku</vt:lpstr>
      <vt:lpstr>'SO 02 - Zdravotechnika'!Názvy_tisku</vt:lpstr>
      <vt:lpstr>'SO 03 - Ústřední topení'!Názvy_tisku</vt:lpstr>
      <vt:lpstr>'SO 04 - Vzduchotechnika'!Názvy_tisku</vt:lpstr>
      <vt:lpstr>'SO 05 - Elektroinstalace'!Názvy_tisku</vt:lpstr>
      <vt:lpstr>'SO 98-98 - Všeobecný objekt'!Názvy_tisku</vt:lpstr>
      <vt:lpstr>'Pokyny pro vyplnění'!Oblast_tisku</vt:lpstr>
      <vt:lpstr>'Rekapitulace stavby'!Oblast_tisku</vt:lpstr>
      <vt:lpstr>'Seznam figur'!Oblast_tisku</vt:lpstr>
      <vt:lpstr>'SO 01 - Stavební část'!Oblast_tisku</vt:lpstr>
      <vt:lpstr>'SO 02 - Zdravotechnika'!Oblast_tisku</vt:lpstr>
      <vt:lpstr>'SO 03 - Ústřední topení'!Oblast_tisku</vt:lpstr>
      <vt:lpstr>'SO 04 - Vzduchotechnika'!Oblast_tisku</vt:lpstr>
      <vt:lpstr>'SO 05 - Elektroinstalace'!Oblast_tisku</vt:lpstr>
      <vt:lpstr>'SO 98-98 - Všeobecný objekt'!Oblast_tisku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Musil Vladimír, Ing.</dc:creator>
  <cp:lastModifiedBy>Musil Vladimír, Ing.</cp:lastModifiedBy>
  <dcterms:created xsi:type="dcterms:W3CDTF">2022-12-13T07:00:58Z</dcterms:created>
  <dcterms:modified xsi:type="dcterms:W3CDTF">2022-12-13T07:01:28Z</dcterms:modified>
</cp:coreProperties>
</file>